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" sheetId="1" state="visible" r:id="rId2"/>
    <sheet name="Key" sheetId="2" state="visible" r:id="rId3"/>
    <sheet name="Analytics" sheetId="3" state="visible" r:id="rId4"/>
    <sheet name="Graph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<sst xmlns="http://schemas.openxmlformats.org/spreadsheetml/2006/main" count="131" uniqueCount="109">
  <si>
    <t xml:space="preserve">No</t>
  </si>
  <si>
    <t xml:space="preserve">Name</t>
  </si>
  <si>
    <t xml:space="preserve">D1</t>
  </si>
  <si>
    <t xml:space="preserve">I1</t>
  </si>
  <si>
    <t xml:space="preserve">S1</t>
  </si>
  <si>
    <t xml:space="preserve">C1</t>
  </si>
  <si>
    <t xml:space="preserve">D2</t>
  </si>
  <si>
    <t xml:space="preserve">I2</t>
  </si>
  <si>
    <t xml:space="preserve">S2</t>
  </si>
  <si>
    <t xml:space="preserve">C2</t>
  </si>
  <si>
    <t xml:space="preserve">D3</t>
  </si>
  <si>
    <t xml:space="preserve">I3</t>
  </si>
  <si>
    <t xml:space="preserve">S3</t>
  </si>
  <si>
    <t xml:space="preserve">C3</t>
  </si>
  <si>
    <t xml:space="preserve">DR1</t>
  </si>
  <si>
    <t xml:space="preserve">DR2</t>
  </si>
  <si>
    <t xml:space="preserve">DR3</t>
  </si>
  <si>
    <t xml:space="preserve">DR4</t>
  </si>
  <si>
    <t xml:space="preserve">MR1</t>
  </si>
  <si>
    <t xml:space="preserve">MR2</t>
  </si>
  <si>
    <t xml:space="preserve">MR3</t>
  </si>
  <si>
    <t xml:space="preserve">MR4</t>
  </si>
  <si>
    <t xml:space="preserve">LR1</t>
  </si>
  <si>
    <t xml:space="preserve">LR2</t>
  </si>
  <si>
    <t xml:space="preserve">LR3</t>
  </si>
  <si>
    <t xml:space="preserve">LR4</t>
  </si>
  <si>
    <t xml:space="preserve">a(D)</t>
  </si>
  <si>
    <t xml:space="preserve">b(D)</t>
  </si>
  <si>
    <t xml:space="preserve">c(D)</t>
  </si>
  <si>
    <t xml:space="preserve">X(D)</t>
  </si>
  <si>
    <t xml:space="preserve">A1(D)</t>
  </si>
  <si>
    <t xml:space="preserve">B1(D)</t>
  </si>
  <si>
    <t xml:space="preserve">C1(D)</t>
  </si>
  <si>
    <t xml:space="preserve">a(M)</t>
  </si>
  <si>
    <t xml:space="preserve">b(M)</t>
  </si>
  <si>
    <t xml:space="preserve">c(M)</t>
  </si>
  <si>
    <t xml:space="preserve">X(M)</t>
  </si>
  <si>
    <t xml:space="preserve">A1(M)</t>
  </si>
  <si>
    <t xml:space="preserve">B1(M)</t>
  </si>
  <si>
    <t xml:space="preserve">C1(M)</t>
  </si>
  <si>
    <t xml:space="preserve">a(L)</t>
  </si>
  <si>
    <t xml:space="preserve">b(L)</t>
  </si>
  <si>
    <t xml:space="preserve">c(L)</t>
  </si>
  <si>
    <t xml:space="preserve">X(L)</t>
  </si>
  <si>
    <t xml:space="preserve">A1(L)</t>
  </si>
  <si>
    <t xml:space="preserve">B1(L)</t>
  </si>
  <si>
    <t xml:space="preserve">C1(L)</t>
  </si>
  <si>
    <t xml:space="preserve">D Var</t>
  </si>
  <si>
    <t xml:space="preserve">M Var</t>
  </si>
  <si>
    <t xml:space="preserve">L Var</t>
  </si>
  <si>
    <t xml:space="preserve">DGr</t>
  </si>
  <si>
    <t xml:space="preserve">MGr</t>
  </si>
  <si>
    <t xml:space="preserve">LGr</t>
  </si>
  <si>
    <t xml:space="preserve">PRED D</t>
  </si>
  <si>
    <t xml:space="preserve">PRED M</t>
  </si>
  <si>
    <t xml:space="preserve">PRED L</t>
  </si>
  <si>
    <t xml:space="preserve">D RGr</t>
  </si>
  <si>
    <t xml:space="preserve">M RGr</t>
  </si>
  <si>
    <t xml:space="preserve">L RGr</t>
  </si>
  <si>
    <t xml:space="preserve">Man Pri</t>
  </si>
  <si>
    <t xml:space="preserve">Man Sec</t>
  </si>
  <si>
    <t xml:space="preserve">Man Pri Per</t>
  </si>
  <si>
    <t xml:space="preserve">Man Pri Att</t>
  </si>
  <si>
    <t xml:space="preserve">Man Sec Per</t>
  </si>
  <si>
    <t xml:space="preserve">Man Sec Att</t>
  </si>
  <si>
    <t xml:space="preserve">D OP</t>
  </si>
  <si>
    <t xml:space="preserve">Mo OP</t>
  </si>
  <si>
    <t xml:space="preserve">L OP</t>
  </si>
  <si>
    <t xml:space="preserve">AI Pr</t>
  </si>
  <si>
    <t xml:space="preserve">AI Pr So</t>
  </si>
  <si>
    <t xml:space="preserve">AI Pr #</t>
  </si>
  <si>
    <t xml:space="preserve">AI Sec</t>
  </si>
  <si>
    <t xml:space="preserve">AI Sec So</t>
  </si>
  <si>
    <t xml:space="preserve">AI Sec #</t>
  </si>
  <si>
    <t xml:space="preserve">AI Pri No</t>
  </si>
  <si>
    <t xml:space="preserve">AI Sec No</t>
  </si>
  <si>
    <t xml:space="preserve">Summary</t>
  </si>
  <si>
    <t xml:space="preserve">TI</t>
  </si>
  <si>
    <t xml:space="preserve">D</t>
  </si>
  <si>
    <t xml:space="preserve">I</t>
  </si>
  <si>
    <t xml:space="preserve">S</t>
  </si>
  <si>
    <t xml:space="preserve">C</t>
  </si>
  <si>
    <t xml:space="preserve">DI</t>
  </si>
  <si>
    <t xml:space="preserve">DS</t>
  </si>
  <si>
    <t xml:space="preserve">DC</t>
  </si>
  <si>
    <t xml:space="preserve">IS</t>
  </si>
  <si>
    <t xml:space="preserve">IC</t>
  </si>
  <si>
    <t xml:space="preserve">SC</t>
  </si>
  <si>
    <t xml:space="preserve">DIS</t>
  </si>
  <si>
    <t xml:space="preserve">DIC</t>
  </si>
  <si>
    <t xml:space="preserve">DSC</t>
  </si>
  <si>
    <t xml:space="preserve">ISC</t>
  </si>
  <si>
    <t xml:space="preserve">Both Match</t>
  </si>
  <si>
    <t xml:space="preserve">Interchanged</t>
  </si>
  <si>
    <t xml:space="preserve">Pri Missed</t>
  </si>
  <si>
    <t xml:space="preserve">Sec Missed</t>
  </si>
  <si>
    <t xml:space="preserve">Both Missed</t>
  </si>
  <si>
    <t xml:space="preserve">Total</t>
  </si>
  <si>
    <t xml:space="preserve">Type</t>
  </si>
  <si>
    <t xml:space="preserve">Graph</t>
  </si>
  <si>
    <t xml:space="preserve">a</t>
  </si>
  <si>
    <t xml:space="preserve">b</t>
  </si>
  <si>
    <t xml:space="preserve">c</t>
  </si>
  <si>
    <t xml:space="preserve">R1</t>
  </si>
  <si>
    <t xml:space="preserve">R2</t>
  </si>
  <si>
    <t xml:space="preserve">R3</t>
  </si>
  <si>
    <t xml:space="preserve">R4</t>
  </si>
  <si>
    <t xml:space="preserve">GC</t>
  </si>
  <si>
    <t xml:space="preserve">R1R2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</si>
</sst>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%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ED7D31"/>
      <name val="Calibri"/>
      <family val="2"/>
      <charset val="1"/>
    </font>
    <font>
      <sz val="11"/>
      <color rgb="FF7030A0"/>
      <name val="Calibri"/>
      <family val="2"/>
      <charset val="1"/>
    </font>
    <font>
      <sz val="11"/>
      <color rgb="FF00B050"/>
      <name val="Calibri"/>
      <family val="2"/>
      <charset val="1"/>
    </font>
    <font>
      <sz val="8"/>
      <name val="Calibri"/>
      <family val="2"/>
      <charset val="1"/>
    </font>
    <font>
      <sz val="8"/>
      <color rgb="FFC00000"/>
      <name val="Calibri"/>
      <family val="2"/>
      <charset val="1"/>
    </font>
    <font>
      <sz val="8"/>
      <color rgb="FF0070C0"/>
      <name val="Calibri"/>
      <family val="2"/>
      <charset val="1"/>
    </font>
    <font>
      <sz val="8"/>
      <color rgb="FFED7D31"/>
      <name val="Calibri"/>
      <family val="2"/>
      <charset val="1"/>
    </font>
    <font>
      <sz val="8"/>
      <color rgb="FF7030A0"/>
      <name val="Calibri"/>
      <family val="2"/>
      <charset val="1"/>
    </font>
    <font>
      <sz val="8"/>
      <color rgb="FF00B050"/>
      <name val="Calibri"/>
      <family val="2"/>
      <charset val="1"/>
    </font>
    <font>
      <sz val="9"/>
      <name val="Calibri"/>
      <family val="2"/>
      <charset val="1"/>
    </font>
    <font>
      <sz val="9"/>
      <color rgb="FFC00000"/>
      <name val="Calibri"/>
      <family val="2"/>
      <charset val="1"/>
    </font>
    <font>
      <sz val="9"/>
      <color rgb="FF0070C0"/>
      <name val="Calibri"/>
      <family val="2"/>
      <charset val="1"/>
    </font>
    <font>
      <sz val="9"/>
      <color rgb="FFED7D31"/>
      <name val="Calibri"/>
      <family val="2"/>
      <charset val="1"/>
    </font>
    <font>
      <sz val="10"/>
      <name val="Calibri"/>
      <family val="2"/>
      <charset val="1"/>
    </font>
    <font>
      <sz val="10"/>
      <color rgb="FFC00000"/>
      <name val="Calibri"/>
      <family val="2"/>
      <charset val="1"/>
    </font>
    <font>
      <sz val="10"/>
      <color rgb="FF0070C0"/>
      <name val="Calibri"/>
      <family val="2"/>
      <charset val="1"/>
    </font>
    <font>
      <sz val="10"/>
      <color rgb="FFED7D31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7030A0"/>
      <name val="Calibri"/>
      <family val="2"/>
      <charset val="1"/>
    </font>
    <font>
      <sz val="10"/>
      <color rgb="FF00B05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 patternType="solid">
          <fgColor rgb="00FFFFFF"/>
        </patternFill>
      </fill>
    </dxf>
    <dxf>
      <fill>
        <patternFill patternType="solid">
          <fgColor rgb="FFC00000"/>
        </patternFill>
      </fill>
    </dxf>
    <dxf>
      <fill>
        <patternFill patternType="solid">
          <fgColor rgb="FF0070C0"/>
        </patternFill>
      </fill>
    </dxf>
    <dxf>
      <fill>
        <patternFill patternType="solid">
          <fgColor rgb="FFED7D31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7030A0"/>
        </patternFill>
      </fill>
    </dxf>
    <dxf>
      <fill>
        <patternFill patternType="solid">
          <fgColor rgb="FF00B050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1" displayName="Table1" ref="A1:BY76" headerRowCount="1" totalsRowCount="0" totalsRowShown="0">
  <autoFilter ref="A1:BY76"/>
  <tableColumns count="77">
    <tableColumn id="1" name="No"/>
    <tableColumn id="2" name="Name"/>
    <tableColumn id="3" name="D1"/>
    <tableColumn id="4" name="I1"/>
    <tableColumn id="5" name="S1"/>
    <tableColumn id="6" name="C1"/>
    <tableColumn id="7" name="D2"/>
    <tableColumn id="8" name="I2"/>
    <tableColumn id="9" name="S2"/>
    <tableColumn id="10" name="C2"/>
    <tableColumn id="11" name="D3"/>
    <tableColumn id="12" name="I3"/>
    <tableColumn id="13" name="S3"/>
    <tableColumn id="14" name="C3"/>
    <tableColumn id="15" name="DR1"/>
    <tableColumn id="16" name="DR2"/>
    <tableColumn id="17" name="DR3"/>
    <tableColumn id="18" name="DR4"/>
    <tableColumn id="19" name="MR1"/>
    <tableColumn id="20" name="MR2"/>
    <tableColumn id="21" name="MR3"/>
    <tableColumn id="22" name="MR4"/>
    <tableColumn id="23" name="LR1"/>
    <tableColumn id="24" name="LR2"/>
    <tableColumn id="25" name="LR3"/>
    <tableColumn id="26" name="LR4"/>
    <tableColumn id="27" name="a(D)"/>
    <tableColumn id="28" name="b(D)"/>
    <tableColumn id="29" name="c(D)"/>
    <tableColumn id="30" name="X(D)"/>
    <tableColumn id="31" name="A1(D)"/>
    <tableColumn id="32" name="B1(D)"/>
    <tableColumn id="33" name="C1(D)"/>
    <tableColumn id="34" name="a(M)"/>
    <tableColumn id="35" name="b(M)"/>
    <tableColumn id="36" name="c(M)"/>
    <tableColumn id="37" name="X(M)"/>
    <tableColumn id="38" name="A1(M)"/>
    <tableColumn id="39" name="B1(M)"/>
    <tableColumn id="40" name="C1(M)"/>
    <tableColumn id="41" name="a(L)"/>
    <tableColumn id="42" name="b(L)"/>
    <tableColumn id="43" name="c(L)"/>
    <tableColumn id="44" name="X(L)"/>
    <tableColumn id="45" name="A1(L)"/>
    <tableColumn id="46" name="B1(L)"/>
    <tableColumn id="47" name="C1(L)"/>
    <tableColumn id="48" name="D Var"/>
    <tableColumn id="49" name="M Var"/>
    <tableColumn id="50" name="L Var"/>
    <tableColumn id="51" name="DGr"/>
    <tableColumn id="52" name="MGr"/>
    <tableColumn id="53" name="LGr"/>
    <tableColumn id="54" name="PRED D"/>
    <tableColumn id="55" name="PRED M"/>
    <tableColumn id="56" name="PRED L"/>
    <tableColumn id="57" name="D RGr"/>
    <tableColumn id="58" name="M RGr"/>
    <tableColumn id="59" name="L RGr"/>
    <tableColumn id="60" name="Man Pri"/>
    <tableColumn id="61" name="Man Sec"/>
    <tableColumn id="62" name="Man Pri Per"/>
    <tableColumn id="63" name="Man Pri Att"/>
    <tableColumn id="64" name="Man Sec Per"/>
    <tableColumn id="65" name="Man Sec Att"/>
    <tableColumn id="66" name="D OP"/>
    <tableColumn id="67" name="Mo OP"/>
    <tableColumn id="68" name="L OP"/>
    <tableColumn id="69" name="AI Pr"/>
    <tableColumn id="70" name="AI Pr So"/>
    <tableColumn id="71" name="AI Pr #"/>
    <tableColumn id="72" name="AI Sec"/>
    <tableColumn id="73" name="AI Sec So"/>
    <tableColumn id="74" name="AI Sec #"/>
    <tableColumn id="75" name="AI Pri No"/>
    <tableColumn id="76" name="AI Sec No"/>
    <tableColumn id="77" name="Summary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J383"/>
  <sheetViews>
    <sheetView showFormulas="false" showGridLines="true" showRowColHeaders="true" showZeros="true" rightToLeft="false" tabSelected="true" showOutlineSymbols="true" defaultGridColor="true" view="normal" topLeftCell="J1" colorId="64" zoomScale="100" zoomScaleNormal="100" zoomScalePageLayoutView="100" workbookViewId="0">
      <selection pane="topLeft" activeCell="N1" activeCellId="0" sqref="N1"/>
    </sheetView>
  </sheetViews>
  <sheetFormatPr defaultColWidth="8.73046875" defaultRowHeight="48" zeroHeight="false" outlineLevelRow="0" outlineLevelCol="1"/>
  <cols>
    <col collapsed="false" customWidth="true" hidden="false" outlineLevel="0" max="1" min="1" style="1" width="20.19"/>
    <col collapsed="false" customWidth="true" hidden="false" outlineLevel="0" max="2" min="2" style="1" width="12.04"/>
    <col collapsed="false" customWidth="true" hidden="false" outlineLevel="1" max="3" min="3" style="2" width="12.04"/>
    <col collapsed="false" customWidth="true" hidden="false" outlineLevel="1" max="4" min="4" style="2" width="19.94"/>
    <col collapsed="false" customWidth="true" hidden="false" outlineLevel="1" max="5" min="5" style="2" width="26.64"/>
    <col collapsed="false" customWidth="true" hidden="false" outlineLevel="1" max="6" min="6" style="2" width="17.39"/>
    <col collapsed="false" customWidth="true" hidden="false" outlineLevel="1" max="7" min="7" style="2" width="19.21"/>
    <col collapsed="false" customWidth="true" hidden="false" outlineLevel="1" max="8" min="8" style="2" width="23.35"/>
    <col collapsed="false" customWidth="true" hidden="false" outlineLevel="1" max="9" min="9" style="2" width="22.02"/>
    <col collapsed="false" customWidth="true" hidden="false" outlineLevel="1" max="10" min="10" style="2" width="23.48"/>
    <col collapsed="false" customWidth="true" hidden="false" outlineLevel="1" max="11" min="11" style="2" width="25.05"/>
    <col collapsed="false" customWidth="true" hidden="false" outlineLevel="1" max="12" min="12" style="2" width="12.41"/>
    <col collapsed="false" customWidth="true" hidden="false" outlineLevel="1" max="13" min="13" style="2" width="7.9"/>
    <col collapsed="false" customWidth="true" hidden="false" outlineLevel="1" max="14" min="14" style="2" width="13.87"/>
    <col collapsed="false" customWidth="true" hidden="false" outlineLevel="0" max="18" min="15" style="3" width="4.18"/>
    <col collapsed="false" customWidth="true" hidden="false" outlineLevel="0" max="22" min="19" style="4" width="4.18"/>
    <col collapsed="false" customWidth="true" hidden="false" outlineLevel="0" max="26" min="23" style="5" width="4.18"/>
    <col collapsed="false" customWidth="true" hidden="false" outlineLevel="1" max="33" min="27" style="2" width="4.18"/>
    <col collapsed="false" customWidth="true" hidden="false" outlineLevel="1" max="34" min="34" style="0" width="4.18"/>
    <col collapsed="false" customWidth="true" hidden="false" outlineLevel="1" max="40" min="35" style="2" width="4.18"/>
    <col collapsed="false" customWidth="true" hidden="false" outlineLevel="1" max="42" min="41" style="0" width="4.18"/>
    <col collapsed="false" customWidth="true" hidden="false" outlineLevel="1" max="47" min="43" style="2" width="4.18"/>
    <col collapsed="false" customWidth="true" hidden="false" outlineLevel="0" max="50" min="48" style="1" width="3.91"/>
    <col collapsed="false" customWidth="true" hidden="false" outlineLevel="0" max="51" min="51" style="6" width="4.63"/>
    <col collapsed="false" customWidth="true" hidden="false" outlineLevel="0" max="52" min="52" style="7" width="4.63"/>
    <col collapsed="false" customWidth="true" hidden="false" outlineLevel="0" max="53" min="53" style="8" width="4.63"/>
    <col collapsed="false" customWidth="true" hidden="false" outlineLevel="0" max="56" min="54" style="2" width="6.18"/>
    <col collapsed="false" customWidth="true" hidden="false" outlineLevel="0" max="59" min="57" style="2" width="4.54"/>
    <col collapsed="false" customWidth="true" hidden="false" outlineLevel="0" max="60" min="60" style="9" width="5.91"/>
    <col collapsed="false" customWidth="true" hidden="false" outlineLevel="0" max="61" min="61" style="10" width="5.91"/>
    <col collapsed="false" customWidth="true" hidden="false" outlineLevel="0" max="63" min="62" style="9" width="5.91"/>
    <col collapsed="false" customWidth="true" hidden="false" outlineLevel="0" max="65" min="64" style="10" width="5.91"/>
    <col collapsed="false" customWidth="true" hidden="false" outlineLevel="0" max="68" min="66" style="11" width="6.36"/>
    <col collapsed="false" customWidth="true" hidden="false" outlineLevel="0" max="71" min="69" style="12" width="6.36"/>
    <col collapsed="false" customWidth="true" hidden="false" outlineLevel="0" max="74" min="72" style="13" width="6.36"/>
    <col collapsed="false" customWidth="true" hidden="false" outlineLevel="0" max="75" min="75" style="14" width="6.36"/>
    <col collapsed="false" customWidth="true" hidden="false" outlineLevel="0" max="76" min="76" style="15" width="6.36"/>
    <col collapsed="false" customWidth="true" hidden="false" outlineLevel="0" max="77" min="77" style="0" width="11.54"/>
    <col collapsed="false" customWidth="false" hidden="false" outlineLevel="0" max="83" min="78" style="11" width="8.73"/>
    <col collapsed="false" customWidth="true" hidden="false" outlineLevel="0" max="84" min="84" style="16" width="5.09"/>
    <col collapsed="false" customWidth="true" hidden="false" outlineLevel="0" max="85" min="85" style="1" width="5.09"/>
    <col collapsed="false" customWidth="false" hidden="false" outlineLevel="0" max="94" min="86" style="11" width="8.73"/>
    <col collapsed="false" customWidth="true" hidden="false" outlineLevel="0" max="98" min="95" style="11" width="5.27"/>
    <col collapsed="false" customWidth="true" hidden="false" outlineLevel="0" max="100" min="99" style="11" width="6.18"/>
    <col collapsed="false" customWidth="true" hidden="false" outlineLevel="0" max="102" min="101" style="16" width="5.09"/>
    <col collapsed="false" customWidth="true" hidden="false" outlineLevel="0" max="104" min="103" style="1" width="5.09"/>
    <col collapsed="false" customWidth="true" hidden="false" outlineLevel="0" max="105" min="105" style="11" width="5.09"/>
    <col collapsed="false" customWidth="true" hidden="false" outlineLevel="0" max="108" min="106" style="1" width="5.09"/>
    <col collapsed="false" customWidth="true" hidden="false" outlineLevel="0" max="109" min="109" style="11" width="5.09"/>
    <col collapsed="false" customWidth="true" hidden="false" outlineLevel="0" max="110" min="110" style="1" width="5.09"/>
    <col collapsed="false" customWidth="true" hidden="false" outlineLevel="0" max="111" min="111" style="11" width="5.09"/>
    <col collapsed="false" customWidth="true" hidden="false" outlineLevel="0" max="112" min="112" style="1" width="5.09"/>
    <col collapsed="false" customWidth="true" hidden="false" outlineLevel="0" max="113" min="113" style="11" width="5.09"/>
    <col collapsed="false" customWidth="true" hidden="false" outlineLevel="0" max="117" min="114" style="11" width="6.18"/>
    <col collapsed="false" customWidth="true" hidden="false" outlineLevel="0" max="118" min="118" style="11" width="11.91"/>
    <col collapsed="false" customWidth="true" hidden="false" outlineLevel="0" max="124" min="119" style="11" width="4.54"/>
    <col collapsed="false" customWidth="true" hidden="false" outlineLevel="0" max="125" min="125" style="17" width="4.54"/>
    <col collapsed="false" customWidth="true" hidden="false" outlineLevel="0" max="129" min="126" style="11" width="4.54"/>
    <col collapsed="false" customWidth="true" hidden="false" outlineLevel="0" max="132" min="130" style="11" width="5.36"/>
    <col collapsed="false" customWidth="true" hidden="false" outlineLevel="0" max="133" min="133" style="17" width="4.82"/>
    <col collapsed="false" customWidth="true" hidden="false" outlineLevel="0" max="135" min="134" style="11" width="4.82"/>
    <col collapsed="false" customWidth="true" hidden="false" outlineLevel="0" max="136" min="136" style="17" width="4.82"/>
    <col collapsed="false" customWidth="true" hidden="false" outlineLevel="0" max="137" min="137" style="17" width="17.18"/>
    <col collapsed="false" customWidth="true" hidden="false" outlineLevel="0" max="139" min="138" style="2" width="4.82"/>
    <col collapsed="false" customWidth="true" hidden="false" outlineLevel="0" max="140" min="140" style="3" width="4.82"/>
    <col collapsed="false" customWidth="true" hidden="false" outlineLevel="0" max="143" min="141" style="17" width="6.63"/>
    <col collapsed="false" customWidth="true" hidden="false" outlineLevel="0" max="144" min="144" style="11" width="5"/>
    <col collapsed="false" customWidth="true" hidden="false" outlineLevel="0" max="146" min="145" style="17" width="5"/>
    <col collapsed="false" customWidth="true" hidden="false" outlineLevel="0" max="147" min="147" style="11" width="5"/>
    <col collapsed="false" customWidth="true" hidden="false" outlineLevel="0" max="148" min="148" style="11" width="5.36"/>
    <col collapsed="false" customWidth="true" hidden="false" outlineLevel="0" max="150" min="149" style="17" width="6.36"/>
    <col collapsed="false" customWidth="true" hidden="false" outlineLevel="0" max="152" min="151" style="17" width="3.91"/>
    <col collapsed="false" customWidth="true" hidden="false" outlineLevel="0" max="153" min="153" style="17" width="13.63"/>
    <col collapsed="false" customWidth="true" hidden="false" outlineLevel="0" max="155" min="154" style="17" width="6.36"/>
    <col collapsed="false" customWidth="true" hidden="false" outlineLevel="0" max="156" min="156" style="17" width="29.18"/>
    <col collapsed="false" customWidth="true" hidden="false" outlineLevel="0" max="157" min="157" style="11" width="6.63"/>
    <col collapsed="false" customWidth="true" hidden="false" outlineLevel="0" max="159" min="158" style="17" width="6.63"/>
    <col collapsed="false" customWidth="true" hidden="false" outlineLevel="0" max="160" min="160" style="1" width="6.63"/>
    <col collapsed="false" customWidth="true" hidden="false" outlineLevel="0" max="161" min="161" style="1" width="45.54"/>
    <col collapsed="false" customWidth="false" hidden="false" outlineLevel="0" max="163" min="162" style="1" width="8.73"/>
    <col collapsed="false" customWidth="true" hidden="false" outlineLevel="0" max="164" min="164" style="1" width="16.18"/>
    <col collapsed="false" customWidth="true" hidden="false" outlineLevel="0" max="165" min="165" style="1" width="11.82"/>
    <col collapsed="false" customWidth="false" hidden="false" outlineLevel="0" max="16384" min="167" style="1" width="8.73"/>
  </cols>
  <sheetData>
    <row r="1" s="18" customFormat="true" ht="25" hidden="false" customHeight="false" outlineLevel="0" collapsed="false">
      <c r="A1" s="18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2" t="s">
        <v>22</v>
      </c>
      <c r="X1" s="22" t="s">
        <v>23</v>
      </c>
      <c r="Y1" s="22" t="s">
        <v>24</v>
      </c>
      <c r="Z1" s="22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23" t="s">
        <v>50</v>
      </c>
      <c r="AZ1" s="24" t="s">
        <v>51</v>
      </c>
      <c r="BA1" s="25" t="s">
        <v>52</v>
      </c>
      <c r="BB1" s="19" t="s">
        <v>53</v>
      </c>
      <c r="BC1" s="19" t="s">
        <v>54</v>
      </c>
      <c r="BD1" s="19" t="s">
        <v>55</v>
      </c>
      <c r="BE1" s="23" t="s">
        <v>56</v>
      </c>
      <c r="BF1" s="24" t="s">
        <v>57</v>
      </c>
      <c r="BG1" s="25" t="s">
        <v>58</v>
      </c>
      <c r="BH1" s="26" t="s">
        <v>59</v>
      </c>
      <c r="BI1" s="27" t="s">
        <v>60</v>
      </c>
      <c r="BJ1" s="28" t="s">
        <v>61</v>
      </c>
      <c r="BK1" s="28" t="s">
        <v>62</v>
      </c>
      <c r="BL1" s="29" t="s">
        <v>63</v>
      </c>
      <c r="BM1" s="29" t="s">
        <v>64</v>
      </c>
      <c r="BN1" s="30" t="s">
        <v>65</v>
      </c>
      <c r="BO1" s="30" t="s">
        <v>66</v>
      </c>
      <c r="BP1" s="30" t="s">
        <v>67</v>
      </c>
      <c r="BQ1" s="31" t="s">
        <v>68</v>
      </c>
      <c r="BR1" s="31" t="s">
        <v>69</v>
      </c>
      <c r="BS1" s="31" t="s">
        <v>70</v>
      </c>
      <c r="BT1" s="32" t="s">
        <v>71</v>
      </c>
      <c r="BU1" s="32" t="s">
        <v>72</v>
      </c>
      <c r="BV1" s="32" t="s">
        <v>73</v>
      </c>
      <c r="BW1" s="33" t="s">
        <v>74</v>
      </c>
      <c r="BX1" s="34" t="s">
        <v>75</v>
      </c>
      <c r="BY1" s="35" t="s">
        <v>76</v>
      </c>
      <c r="FJ1" s="0"/>
    </row>
    <row r="2" s="1" customFormat="true" ht="48" hidden="false" customHeight="true" outlineLevel="0" collapsed="false">
      <c r="A2" s="36" t="n">
        <v>2074</v>
      </c>
      <c r="B2" s="36" t="n">
        <v>2074</v>
      </c>
      <c r="C2" s="36" t="n">
        <v>12</v>
      </c>
      <c r="D2" s="36" t="n">
        <v>26</v>
      </c>
      <c r="E2" s="36" t="n">
        <v>15</v>
      </c>
      <c r="F2" s="36" t="n">
        <v>9</v>
      </c>
      <c r="G2" s="36" t="n">
        <v>21</v>
      </c>
      <c r="H2" s="36" t="n">
        <v>20</v>
      </c>
      <c r="I2" s="36" t="n">
        <v>5</v>
      </c>
      <c r="J2" s="36" t="n">
        <v>11</v>
      </c>
      <c r="K2" s="36" t="n">
        <v>16</v>
      </c>
      <c r="L2" s="36" t="n">
        <v>23.875</v>
      </c>
      <c r="M2" s="36" t="n">
        <v>9.5</v>
      </c>
      <c r="N2" s="36" t="n">
        <v>9.5</v>
      </c>
      <c r="O2" s="37" t="n">
        <f aca="false">LARGE(Table1[[#This Row],[D3]:[C3]],1)</f>
        <v>23.875</v>
      </c>
      <c r="P2" s="37" t="n">
        <f aca="false">LARGE(Table1[[#This Row],[D3]:[C3]],2)</f>
        <v>16</v>
      </c>
      <c r="Q2" s="37" t="n">
        <f aca="false">LARGE(Table1[[#This Row],[D3]:[C3]],3)</f>
        <v>9.5</v>
      </c>
      <c r="R2" s="37" t="n">
        <f aca="false">LARGE(Table1[[#This Row],[D3]:[C3]],4)</f>
        <v>9.5</v>
      </c>
      <c r="S2" s="38" t="n">
        <f aca="false">LARGE(Table1[[#This Row],[D1]:[C1]],1)</f>
        <v>26</v>
      </c>
      <c r="T2" s="38" t="n">
        <f aca="false">LARGE(Table1[[#This Row],[D1]:[C1]],2)</f>
        <v>15</v>
      </c>
      <c r="U2" s="38" t="n">
        <f aca="false">LARGE(Table1[[#This Row],[D1]:[C1]],3)</f>
        <v>12</v>
      </c>
      <c r="V2" s="38" t="n">
        <f aca="false">LARGE(Table1[[#This Row],[D1]:[C1]],4)</f>
        <v>9</v>
      </c>
      <c r="W2" s="39" t="n">
        <f aca="false">LARGE(Table1[[#This Row],[D2]:[C2]],1)</f>
        <v>21</v>
      </c>
      <c r="X2" s="39" t="n">
        <f aca="false">LARGE(Table1[[#This Row],[D2]:[C2]],2)</f>
        <v>20</v>
      </c>
      <c r="Y2" s="39" t="n">
        <f aca="false">LARGE(Table1[[#This Row],[D2]:[C2]],3)</f>
        <v>11</v>
      </c>
      <c r="Z2" s="39" t="n">
        <f aca="false">LARGE(Table1[[#This Row],[D2]:[C2]],4)</f>
        <v>5</v>
      </c>
      <c r="AA2" s="40" t="n">
        <f aca="false">Table1[[#This Row],[DR1]]-Table1[[#This Row],[DR2]]</f>
        <v>7.875</v>
      </c>
      <c r="AB2" s="40" t="n">
        <f aca="false">Table1[[#This Row],[DR2]]-Table1[[#This Row],[DR3]]</f>
        <v>6.5</v>
      </c>
      <c r="AC2" s="40" t="n">
        <f aca="false">Table1[[#This Row],[DR3]]-Table1[[#This Row],[DR4]]</f>
        <v>0</v>
      </c>
      <c r="AD2" s="40" t="n">
        <f aca="false">(Table1[[#This Row],[a(D)]]+Table1[[#This Row],[b(D)]])/SUM(Table1[[#This Row],[a(D)]:[c(D)]])</f>
        <v>1</v>
      </c>
      <c r="AE2" s="40" t="n">
        <f aca="false">Table1[[#This Row],[a(D)]]^2/SQRT(Table1[[#This Row],[a(D)]]^2+Table1[[#This Row],[b(D)]]^2+Table1[[#This Row],[c(D)]]^2)</f>
        <v>6.0733813218917</v>
      </c>
      <c r="AF2" s="40" t="n">
        <f aca="false">Table1[[#This Row],[b(D)]]^2/SQRT(Table1[[#This Row],[a(D)]]^2+Table1[[#This Row],[b(D)]]^2+Table1[[#This Row],[c(D)]]^2)</f>
        <v>4.13767273731296</v>
      </c>
      <c r="AG2" s="40" t="n">
        <f aca="false">Table1[[#This Row],[c(D)]]^2/SQRT(Table1[[#This Row],[a(D)]]^2+Table1[[#This Row],[b(D)]]^2+Table1[[#This Row],[c(D)]]^2)</f>
        <v>0</v>
      </c>
      <c r="AH2" s="40" t="n">
        <f aca="false">Table1[[#This Row],[MR1]]-Table1[[#This Row],[MR2]]</f>
        <v>11</v>
      </c>
      <c r="AI2" s="40" t="n">
        <f aca="false">Table1[[#This Row],[MR2]]-Table1[[#This Row],[MR3]]</f>
        <v>3</v>
      </c>
      <c r="AJ2" s="40" t="n">
        <f aca="false">Table1[[#This Row],[MR3]]-Table1[[#This Row],[MR4]]</f>
        <v>3</v>
      </c>
      <c r="AK2" s="40" t="n">
        <f aca="false">(Table1[[#This Row],[a(M)]]+Table1[[#This Row],[b(M)]])/(Table1[[#This Row],[a(M)]]+Table1[[#This Row],[b(M)]]+Table1[[#This Row],[c(M)]])</f>
        <v>0.823529411764706</v>
      </c>
      <c r="AL2" s="40" t="n">
        <f aca="false">Table1[[#This Row],[a(M)]]^2/SQRT(Table1[[#This Row],[a(M)]]^2+Table1[[#This Row],[b(M)]]^2+Table1[[#This Row],[c(M)]]^2)</f>
        <v>10.2630860491276</v>
      </c>
      <c r="AM2" s="40" t="n">
        <f aca="false">Table1[[#This Row],[b(M)]]^2/SQRT(Table1[[#This Row],[a(M)]]^2+Table1[[#This Row],[b(M)]]^2+Table1[[#This Row],[c(M)]]^2)</f>
        <v>0.763370036711974</v>
      </c>
      <c r="AN2" s="40" t="n">
        <f aca="false">Table1[[#This Row],[c(M)]]^2/SQRT(Table1[[#This Row],[a(M)]]^2+Table1[[#This Row],[b(M)]]^2+Table1[[#This Row],[c(M)]]^2)</f>
        <v>0.763370036711974</v>
      </c>
      <c r="AO2" s="40" t="n">
        <f aca="false">Table1[[#This Row],[LR1]]-Table1[[#This Row],[LR2]]</f>
        <v>1</v>
      </c>
      <c r="AP2" s="40" t="n">
        <f aca="false">Table1[[#This Row],[LR2]]-Table1[[#This Row],[LR3]]</f>
        <v>9</v>
      </c>
      <c r="AQ2" s="40" t="n">
        <f aca="false">Table1[[#This Row],[LR3]]-Table1[[#This Row],[LR4]]</f>
        <v>6</v>
      </c>
      <c r="AR2" s="40" t="n">
        <f aca="false">(Table1[[#This Row],[a(L)]]+Table1[[#This Row],[b(L)]])/(Table1[[#This Row],[a(L)]]+Table1[[#This Row],[b(L)]]+Table1[[#This Row],[c(L)]])</f>
        <v>0.625</v>
      </c>
      <c r="AS2" s="40" t="n">
        <f aca="false">Table1[[#This Row],[a(L)]]^2/SQRT(Table1[[#This Row],[a(L)]]^2+Table1[[#This Row],[b(L)]]^2+Table1[[#This Row],[c(L)]]^2)</f>
        <v>0.0920574617898324</v>
      </c>
      <c r="AT2" s="40" t="n">
        <f aca="false">Table1[[#This Row],[b(L)]]^2/SQRT(Table1[[#This Row],[a(L)]]^2+Table1[[#This Row],[b(L)]]^2+Table1[[#This Row],[c(L)]]^2)</f>
        <v>7.45665440497642</v>
      </c>
      <c r="AU2" s="40" t="n">
        <f aca="false">Table1[[#This Row],[c(L)]]^2/SQRT(Table1[[#This Row],[a(L)]]^2+Table1[[#This Row],[b(L)]]^2+Table1[[#This Row],[c(L)]]^2)</f>
        <v>3.31406862443396</v>
      </c>
      <c r="AV2" s="41" t="n">
        <f aca="false">_xlfn.VAR.P(Table1[[#This Row],[D3]:[C3]])</f>
        <v>34.9873046875</v>
      </c>
      <c r="AW2" s="41" t="n">
        <f aca="false">_xlfn.VAR.P(Table1[[#This Row],[D1]:[C1]])</f>
        <v>41.25</v>
      </c>
      <c r="AX2" s="41" t="n">
        <f aca="false">_xlfn.VAR.P(Table1[[#This Row],[D2]:[C2]])</f>
        <v>43.6875</v>
      </c>
      <c r="AY2" s="42"/>
      <c r="AZ2" s="43"/>
      <c r="BA2" s="44"/>
      <c r="BB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2" s="45"/>
      <c r="BF2" s="45"/>
      <c r="BG2" s="45"/>
      <c r="BH2" s="46" t="n">
        <v>2</v>
      </c>
      <c r="BI2" s="46" t="n">
        <v>5</v>
      </c>
      <c r="BJ2" s="46" t="str">
        <f aca="false">VLOOKUP(Table1[[#This Row],[Man Pri]],Key!$B$1:$D$15,2,FALSE())</f>
        <v>I</v>
      </c>
      <c r="BK2" s="46" t="n">
        <f aca="false">VLOOKUP(Table1[[#This Row],[Man Pri]],Key!$B$1:$D$15,3,FALSE())</f>
        <v>1</v>
      </c>
      <c r="BL2" s="46" t="str">
        <f aca="false">VLOOKUP(Table1[[#This Row],[Man Sec]],Key!$B$1:$D$15,2,FALSE())</f>
        <v>DI</v>
      </c>
      <c r="BM2" s="46" t="n">
        <f aca="false">VLOOKUP(Table1[[#This Row],[Man Sec]],Key!$B$1:$D$15,3,FALSE())</f>
        <v>2</v>
      </c>
      <c r="BN2" s="45"/>
      <c r="BO2" s="45"/>
      <c r="BP2" s="45"/>
      <c r="BQ2" s="47"/>
      <c r="BR2" s="47"/>
      <c r="BS2" s="47"/>
      <c r="BT2" s="48"/>
      <c r="BU2" s="48"/>
      <c r="BV2" s="48"/>
      <c r="BW2" s="47" t="e">
        <f aca="false">VLOOKUP(Table1[[#This Row],[AI Pr]],Key!$A$1:$B$15,2,0)</f>
        <v>#N/A</v>
      </c>
      <c r="BX2" s="48" t="e">
        <f aca="false">VLOOKUP(Table1[[#This Row],[AI Sec]],Key!$A$1:$B$15,2,0)</f>
        <v>#N/A</v>
      </c>
      <c r="BY2" s="49" t="e">
        <f aca="false">IF(AND(BW2=BH2,BX2=BI2),"Both Match",IF(BW2=BH2,"Sec Missed",IF(BX2=BI2,"Pri Missed",IF(AND(BW2=BI2,BX2=BH2),"Interchanged","Both Missed"))))</f>
        <v>#N/A</v>
      </c>
      <c r="FJ2" s="0"/>
    </row>
    <row r="3" s="1" customFormat="true" ht="48" hidden="false" customHeight="true" outlineLevel="0" collapsed="false">
      <c r="A3" s="36" t="n">
        <v>2075</v>
      </c>
      <c r="B3" s="36" t="n">
        <v>2075</v>
      </c>
      <c r="C3" s="36" t="n">
        <v>12</v>
      </c>
      <c r="D3" s="36" t="n">
        <v>20</v>
      </c>
      <c r="E3" s="36" t="n">
        <v>19</v>
      </c>
      <c r="F3" s="36" t="n">
        <v>13</v>
      </c>
      <c r="G3" s="36" t="n">
        <v>24</v>
      </c>
      <c r="H3" s="36" t="n">
        <v>4</v>
      </c>
      <c r="I3" s="36" t="n">
        <v>7</v>
      </c>
      <c r="J3" s="36" t="n">
        <v>18.5</v>
      </c>
      <c r="K3" s="36" t="n">
        <v>18</v>
      </c>
      <c r="L3" s="36" t="n">
        <v>11</v>
      </c>
      <c r="M3" s="36" t="n">
        <v>13</v>
      </c>
      <c r="N3" s="36" t="n">
        <v>16</v>
      </c>
      <c r="O3" s="37" t="n">
        <f aca="false">LARGE(Table1[[#This Row],[D3]:[C3]],1)</f>
        <v>18</v>
      </c>
      <c r="P3" s="37" t="n">
        <f aca="false">LARGE(Table1[[#This Row],[D3]:[C3]],2)</f>
        <v>16</v>
      </c>
      <c r="Q3" s="37" t="n">
        <f aca="false">LARGE(Table1[[#This Row],[D3]:[C3]],3)</f>
        <v>13</v>
      </c>
      <c r="R3" s="37" t="n">
        <f aca="false">LARGE(Table1[[#This Row],[D3]:[C3]],4)</f>
        <v>11</v>
      </c>
      <c r="S3" s="38" t="n">
        <f aca="false">LARGE(Table1[[#This Row],[D1]:[C1]],1)</f>
        <v>20</v>
      </c>
      <c r="T3" s="38" t="n">
        <f aca="false">LARGE(Table1[[#This Row],[D1]:[C1]],2)</f>
        <v>19</v>
      </c>
      <c r="U3" s="38" t="n">
        <f aca="false">LARGE(Table1[[#This Row],[D1]:[C1]],3)</f>
        <v>13</v>
      </c>
      <c r="V3" s="38" t="n">
        <f aca="false">LARGE(Table1[[#This Row],[D1]:[C1]],4)</f>
        <v>12</v>
      </c>
      <c r="W3" s="39" t="n">
        <f aca="false">LARGE(Table1[[#This Row],[D2]:[C2]],1)</f>
        <v>24</v>
      </c>
      <c r="X3" s="39" t="n">
        <f aca="false">LARGE(Table1[[#This Row],[D2]:[C2]],2)</f>
        <v>18.5</v>
      </c>
      <c r="Y3" s="39" t="n">
        <f aca="false">LARGE(Table1[[#This Row],[D2]:[C2]],3)</f>
        <v>7</v>
      </c>
      <c r="Z3" s="39" t="n">
        <f aca="false">LARGE(Table1[[#This Row],[D2]:[C2]],4)</f>
        <v>4</v>
      </c>
      <c r="AA3" s="40" t="n">
        <f aca="false">Table1[[#This Row],[DR1]]-Table1[[#This Row],[DR2]]</f>
        <v>2</v>
      </c>
      <c r="AB3" s="40" t="n">
        <f aca="false">Table1[[#This Row],[DR2]]-Table1[[#This Row],[DR3]]</f>
        <v>3</v>
      </c>
      <c r="AC3" s="40" t="n">
        <f aca="false">Table1[[#This Row],[DR3]]-Table1[[#This Row],[DR4]]</f>
        <v>2</v>
      </c>
      <c r="AD3" s="40" t="n">
        <f aca="false">(Table1[[#This Row],[a(D)]]+Table1[[#This Row],[b(D)]])/SUM(Table1[[#This Row],[a(D)]:[c(D)]])</f>
        <v>0.714285714285714</v>
      </c>
      <c r="AE3" s="40" t="n">
        <f aca="false">Table1[[#This Row],[a(D)]]^2/SQRT(Table1[[#This Row],[a(D)]]^2+Table1[[#This Row],[b(D)]]^2+Table1[[#This Row],[c(D)]]^2)</f>
        <v>0.970142500145332</v>
      </c>
      <c r="AF3" s="40" t="n">
        <f aca="false">Table1[[#This Row],[b(D)]]^2/SQRT(Table1[[#This Row],[a(D)]]^2+Table1[[#This Row],[b(D)]]^2+Table1[[#This Row],[c(D)]]^2)</f>
        <v>2.182820625327</v>
      </c>
      <c r="AG3" s="40" t="n">
        <f aca="false">Table1[[#This Row],[c(D)]]^2/SQRT(Table1[[#This Row],[a(D)]]^2+Table1[[#This Row],[b(D)]]^2+Table1[[#This Row],[c(D)]]^2)</f>
        <v>0.970142500145332</v>
      </c>
      <c r="AH3" s="40" t="n">
        <f aca="false">Table1[[#This Row],[MR1]]-Table1[[#This Row],[MR2]]</f>
        <v>1</v>
      </c>
      <c r="AI3" s="40" t="n">
        <f aca="false">Table1[[#This Row],[MR2]]-Table1[[#This Row],[MR3]]</f>
        <v>6</v>
      </c>
      <c r="AJ3" s="40" t="n">
        <f aca="false">Table1[[#This Row],[MR3]]-Table1[[#This Row],[MR4]]</f>
        <v>1</v>
      </c>
      <c r="AK3" s="40" t="n">
        <f aca="false">(Table1[[#This Row],[a(M)]]+Table1[[#This Row],[b(M)]])/(Table1[[#This Row],[a(M)]]+Table1[[#This Row],[b(M)]]+Table1[[#This Row],[c(M)]])</f>
        <v>0.875</v>
      </c>
      <c r="AL3" s="40" t="n">
        <f aca="false">Table1[[#This Row],[a(M)]]^2/SQRT(Table1[[#This Row],[a(M)]]^2+Table1[[#This Row],[b(M)]]^2+Table1[[#This Row],[c(M)]]^2)</f>
        <v>0.162221421130763</v>
      </c>
      <c r="AM3" s="40" t="n">
        <f aca="false">Table1[[#This Row],[b(M)]]^2/SQRT(Table1[[#This Row],[a(M)]]^2+Table1[[#This Row],[b(M)]]^2+Table1[[#This Row],[c(M)]]^2)</f>
        <v>5.83997116070745</v>
      </c>
      <c r="AN3" s="40" t="n">
        <f aca="false">Table1[[#This Row],[c(M)]]^2/SQRT(Table1[[#This Row],[a(M)]]^2+Table1[[#This Row],[b(M)]]^2+Table1[[#This Row],[c(M)]]^2)</f>
        <v>0.162221421130763</v>
      </c>
      <c r="AO3" s="40" t="n">
        <f aca="false">Table1[[#This Row],[LR1]]-Table1[[#This Row],[LR2]]</f>
        <v>5.5</v>
      </c>
      <c r="AP3" s="40" t="n">
        <f aca="false">Table1[[#This Row],[LR2]]-Table1[[#This Row],[LR3]]</f>
        <v>11.5</v>
      </c>
      <c r="AQ3" s="40" t="n">
        <f aca="false">Table1[[#This Row],[LR3]]-Table1[[#This Row],[LR4]]</f>
        <v>3</v>
      </c>
      <c r="AR3" s="40" t="n">
        <f aca="false">(Table1[[#This Row],[a(L)]]+Table1[[#This Row],[b(L)]])/(Table1[[#This Row],[a(L)]]+Table1[[#This Row],[b(L)]]+Table1[[#This Row],[c(L)]])</f>
        <v>0.85</v>
      </c>
      <c r="AS3" s="40" t="n">
        <f aca="false">Table1[[#This Row],[a(L)]]^2/SQRT(Table1[[#This Row],[a(L)]]^2+Table1[[#This Row],[b(L)]]^2+Table1[[#This Row],[c(L)]]^2)</f>
        <v>2.30990073367167</v>
      </c>
      <c r="AT3" s="40" t="n">
        <f aca="false">Table1[[#This Row],[b(L)]]^2/SQRT(Table1[[#This Row],[a(L)]]^2+Table1[[#This Row],[b(L)]]^2+Table1[[#This Row],[c(L)]]^2)</f>
        <v>10.098656926548</v>
      </c>
      <c r="AU3" s="40" t="n">
        <f aca="false">Table1[[#This Row],[c(L)]]^2/SQRT(Table1[[#This Row],[a(L)]]^2+Table1[[#This Row],[b(L)]]^2+Table1[[#This Row],[c(L)]]^2)</f>
        <v>0.687243193489091</v>
      </c>
      <c r="AV3" s="50" t="n">
        <f aca="false">_xlfn.VAR.P(Table1[[#This Row],[D3]:[C3]])</f>
        <v>7.25</v>
      </c>
      <c r="AW3" s="50" t="n">
        <f aca="false">_xlfn.VAR.P(Table1[[#This Row],[D1]:[C1]])</f>
        <v>12.5</v>
      </c>
      <c r="AX3" s="50" t="n">
        <f aca="false">_xlfn.VAR.P(Table1[[#This Row],[D2]:[C2]])</f>
        <v>66.921875</v>
      </c>
      <c r="AY3" s="42"/>
      <c r="AZ3" s="43"/>
      <c r="BA3" s="44"/>
      <c r="BB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3" s="45"/>
      <c r="BF3" s="45"/>
      <c r="BG3" s="45"/>
      <c r="BH3" s="46" t="n">
        <v>8</v>
      </c>
      <c r="BI3" s="46" t="n">
        <v>7</v>
      </c>
      <c r="BJ3" s="46" t="str">
        <f aca="false">VLOOKUP(Table1[[#This Row],[Man Pri]],Key!$B$1:$D$15,2,FALSE())</f>
        <v>IS</v>
      </c>
      <c r="BK3" s="46" t="n">
        <f aca="false">VLOOKUP(Table1[[#This Row],[Man Pri]],Key!$B$1:$D$15,3,FALSE())</f>
        <v>2</v>
      </c>
      <c r="BL3" s="46" t="str">
        <f aca="false">VLOOKUP(Table1[[#This Row],[Man Sec]],Key!$B$1:$D$15,2,FALSE())</f>
        <v>DC</v>
      </c>
      <c r="BM3" s="46" t="n">
        <f aca="false">VLOOKUP(Table1[[#This Row],[Man Sec]],Key!$B$1:$D$15,3,FALSE())</f>
        <v>2</v>
      </c>
      <c r="BN3" s="45"/>
      <c r="BO3" s="45"/>
      <c r="BP3" s="45"/>
      <c r="BQ3" s="47"/>
      <c r="BR3" s="47"/>
      <c r="BS3" s="47"/>
      <c r="BT3" s="48"/>
      <c r="BU3" s="48"/>
      <c r="BV3" s="48"/>
      <c r="BW3" s="47" t="e">
        <f aca="false">VLOOKUP(Table1[[#This Row],[AI Pr]],Key!$A$1:$B$15,2,0)</f>
        <v>#N/A</v>
      </c>
      <c r="BX3" s="48" t="e">
        <f aca="false">VLOOKUP(Table1[[#This Row],[AI Sec]],Key!$A$1:$B$15,2,0)</f>
        <v>#N/A</v>
      </c>
      <c r="BY3" s="49" t="e">
        <f aca="false">IF(AND(BW3=BH3,BX3=BI3),"Both Match",IF(BW3=BH3,"Sec Missed",IF(BX3=BI3,"Pri Missed",IF(AND(BW3=BI3,BX3=BH3),"Interchanged","Both Missed"))))</f>
        <v>#N/A</v>
      </c>
      <c r="FJ3" s="0"/>
    </row>
    <row r="4" s="1" customFormat="true" ht="48" hidden="false" customHeight="true" outlineLevel="0" collapsed="false">
      <c r="A4" s="36" t="n">
        <v>2076</v>
      </c>
      <c r="B4" s="36" t="n">
        <v>2076</v>
      </c>
      <c r="C4" s="36" t="n">
        <v>14</v>
      </c>
      <c r="D4" s="36" t="n">
        <v>23.5</v>
      </c>
      <c r="E4" s="36" t="n">
        <v>11</v>
      </c>
      <c r="F4" s="36" t="n">
        <v>19</v>
      </c>
      <c r="G4" s="36" t="n">
        <v>25</v>
      </c>
      <c r="H4" s="36" t="n">
        <v>20</v>
      </c>
      <c r="I4" s="36" t="n">
        <v>1.94117647058824</v>
      </c>
      <c r="J4" s="36" t="n">
        <v>11</v>
      </c>
      <c r="K4" s="36" t="n">
        <v>20</v>
      </c>
      <c r="L4" s="36" t="n">
        <v>22</v>
      </c>
      <c r="M4" s="36" t="n">
        <v>4</v>
      </c>
      <c r="N4" s="36" t="n">
        <v>14</v>
      </c>
      <c r="O4" s="37" t="n">
        <f aca="false">LARGE(Table1[[#This Row],[D3]:[C3]],1)</f>
        <v>22</v>
      </c>
      <c r="P4" s="37" t="n">
        <f aca="false">LARGE(Table1[[#This Row],[D3]:[C3]],2)</f>
        <v>20</v>
      </c>
      <c r="Q4" s="37" t="n">
        <f aca="false">LARGE(Table1[[#This Row],[D3]:[C3]],3)</f>
        <v>14</v>
      </c>
      <c r="R4" s="37" t="n">
        <f aca="false">LARGE(Table1[[#This Row],[D3]:[C3]],4)</f>
        <v>4</v>
      </c>
      <c r="S4" s="38" t="n">
        <f aca="false">LARGE(Table1[[#This Row],[D1]:[C1]],1)</f>
        <v>23.5</v>
      </c>
      <c r="T4" s="38" t="n">
        <f aca="false">LARGE(Table1[[#This Row],[D1]:[C1]],2)</f>
        <v>19</v>
      </c>
      <c r="U4" s="38" t="n">
        <f aca="false">LARGE(Table1[[#This Row],[D1]:[C1]],3)</f>
        <v>14</v>
      </c>
      <c r="V4" s="38" t="n">
        <f aca="false">LARGE(Table1[[#This Row],[D1]:[C1]],4)</f>
        <v>11</v>
      </c>
      <c r="W4" s="39" t="n">
        <f aca="false">LARGE(Table1[[#This Row],[D2]:[C2]],1)</f>
        <v>25</v>
      </c>
      <c r="X4" s="39" t="n">
        <f aca="false">LARGE(Table1[[#This Row],[D2]:[C2]],2)</f>
        <v>20</v>
      </c>
      <c r="Y4" s="39" t="n">
        <f aca="false">LARGE(Table1[[#This Row],[D2]:[C2]],3)</f>
        <v>11</v>
      </c>
      <c r="Z4" s="39" t="n">
        <f aca="false">LARGE(Table1[[#This Row],[D2]:[C2]],4)</f>
        <v>1.94117647058824</v>
      </c>
      <c r="AA4" s="40" t="n">
        <f aca="false">Table1[[#This Row],[DR1]]-Table1[[#This Row],[DR2]]</f>
        <v>2</v>
      </c>
      <c r="AB4" s="40" t="n">
        <f aca="false">Table1[[#This Row],[DR2]]-Table1[[#This Row],[DR3]]</f>
        <v>6</v>
      </c>
      <c r="AC4" s="40" t="n">
        <f aca="false">Table1[[#This Row],[DR3]]-Table1[[#This Row],[DR4]]</f>
        <v>10</v>
      </c>
      <c r="AD4" s="40" t="n">
        <f aca="false">(Table1[[#This Row],[a(D)]]+Table1[[#This Row],[b(D)]])/SUM(Table1[[#This Row],[a(D)]:[c(D)]])</f>
        <v>0.444444444444444</v>
      </c>
      <c r="AE4" s="40" t="n">
        <f aca="false">Table1[[#This Row],[a(D)]]^2/SQRT(Table1[[#This Row],[a(D)]]^2+Table1[[#This Row],[b(D)]]^2+Table1[[#This Row],[c(D)]]^2)</f>
        <v>0.338061701891407</v>
      </c>
      <c r="AF4" s="40" t="n">
        <f aca="false">Table1[[#This Row],[b(D)]]^2/SQRT(Table1[[#This Row],[a(D)]]^2+Table1[[#This Row],[b(D)]]^2+Table1[[#This Row],[c(D)]]^2)</f>
        <v>3.04255531702266</v>
      </c>
      <c r="AG4" s="40" t="n">
        <f aca="false">Table1[[#This Row],[c(D)]]^2/SQRT(Table1[[#This Row],[a(D)]]^2+Table1[[#This Row],[b(D)]]^2+Table1[[#This Row],[c(D)]]^2)</f>
        <v>8.45154254728517</v>
      </c>
      <c r="AH4" s="40" t="n">
        <f aca="false">Table1[[#This Row],[MR1]]-Table1[[#This Row],[MR2]]</f>
        <v>4.5</v>
      </c>
      <c r="AI4" s="40" t="n">
        <f aca="false">Table1[[#This Row],[MR2]]-Table1[[#This Row],[MR3]]</f>
        <v>5</v>
      </c>
      <c r="AJ4" s="40" t="n">
        <f aca="false">Table1[[#This Row],[MR3]]-Table1[[#This Row],[MR4]]</f>
        <v>3</v>
      </c>
      <c r="AK4" s="40" t="n">
        <f aca="false">(Table1[[#This Row],[a(M)]]+Table1[[#This Row],[b(M)]])/(Table1[[#This Row],[a(M)]]+Table1[[#This Row],[b(M)]]+Table1[[#This Row],[c(M)]])</f>
        <v>0.76</v>
      </c>
      <c r="AL4" s="40" t="n">
        <f aca="false">Table1[[#This Row],[a(M)]]^2/SQRT(Table1[[#This Row],[a(M)]]^2+Table1[[#This Row],[b(M)]]^2+Table1[[#This Row],[c(M)]]^2)</f>
        <v>2.74931914487363</v>
      </c>
      <c r="AM4" s="40" t="n">
        <f aca="false">Table1[[#This Row],[b(M)]]^2/SQRT(Table1[[#This Row],[a(M)]]^2+Table1[[#This Row],[b(M)]]^2+Table1[[#This Row],[c(M)]]^2)</f>
        <v>3.39422116651065</v>
      </c>
      <c r="AN4" s="40" t="n">
        <f aca="false">Table1[[#This Row],[c(M)]]^2/SQRT(Table1[[#This Row],[a(M)]]^2+Table1[[#This Row],[b(M)]]^2+Table1[[#This Row],[c(M)]]^2)</f>
        <v>1.22191961994384</v>
      </c>
      <c r="AO4" s="40" t="n">
        <f aca="false">Table1[[#This Row],[LR1]]-Table1[[#This Row],[LR2]]</f>
        <v>5</v>
      </c>
      <c r="AP4" s="40" t="n">
        <f aca="false">Table1[[#This Row],[LR2]]-Table1[[#This Row],[LR3]]</f>
        <v>9</v>
      </c>
      <c r="AQ4" s="40" t="n">
        <f aca="false">Table1[[#This Row],[LR3]]-Table1[[#This Row],[LR4]]</f>
        <v>9.05882352941176</v>
      </c>
      <c r="AR4" s="40" t="n">
        <f aca="false">(Table1[[#This Row],[a(L)]]+Table1[[#This Row],[b(L)]])/(Table1[[#This Row],[a(L)]]+Table1[[#This Row],[b(L)]]+Table1[[#This Row],[c(L)]])</f>
        <v>0.607142857142857</v>
      </c>
      <c r="AS4" s="40" t="n">
        <f aca="false">Table1[[#This Row],[a(L)]]^2/SQRT(Table1[[#This Row],[a(L)]]^2+Table1[[#This Row],[b(L)]]^2+Table1[[#This Row],[c(L)]]^2)</f>
        <v>1.8230104402656</v>
      </c>
      <c r="AT4" s="40" t="n">
        <f aca="false">Table1[[#This Row],[b(L)]]^2/SQRT(Table1[[#This Row],[a(L)]]^2+Table1[[#This Row],[b(L)]]^2+Table1[[#This Row],[c(L)]]^2)</f>
        <v>5.90655382646055</v>
      </c>
      <c r="AU4" s="40" t="n">
        <f aca="false">Table1[[#This Row],[c(L)]]^2/SQRT(Table1[[#This Row],[a(L)]]^2+Table1[[#This Row],[b(L)]]^2+Table1[[#This Row],[c(L)]]^2)</f>
        <v>5.98401600018533</v>
      </c>
      <c r="AV4" s="50" t="n">
        <f aca="false">_xlfn.VAR.P(Table1[[#This Row],[D3]:[C3]])</f>
        <v>49</v>
      </c>
      <c r="AW4" s="50" t="n">
        <f aca="false">_xlfn.VAR.P(Table1[[#This Row],[D1]:[C1]])</f>
        <v>22.796875</v>
      </c>
      <c r="AX4" s="50" t="n">
        <f aca="false">_xlfn.VAR.P(Table1[[#This Row],[D2]:[C2]])</f>
        <v>77.6182958477509</v>
      </c>
      <c r="AY4" s="42"/>
      <c r="AZ4" s="43"/>
      <c r="BA4" s="44"/>
      <c r="BB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4" s="45"/>
      <c r="BF4" s="45"/>
      <c r="BG4" s="45"/>
      <c r="BH4" s="51" t="n">
        <v>5</v>
      </c>
      <c r="BI4" s="52" t="n">
        <v>2</v>
      </c>
      <c r="BJ4" s="51" t="str">
        <f aca="false">VLOOKUP(Table1[[#This Row],[Man Pri]],Key!$B$1:$D$15,2,FALSE())</f>
        <v>DI</v>
      </c>
      <c r="BK4" s="51" t="n">
        <f aca="false">VLOOKUP(Table1[[#This Row],[Man Pri]],Key!$B$1:$D$15,3,FALSE())</f>
        <v>2</v>
      </c>
      <c r="BL4" s="52" t="str">
        <f aca="false">VLOOKUP(Table1[[#This Row],[Man Sec]],Key!$B$1:$D$15,2,FALSE())</f>
        <v>I</v>
      </c>
      <c r="BM4" s="52" t="n">
        <f aca="false">VLOOKUP(Table1[[#This Row],[Man Sec]],Key!$B$1:$D$15,3,FALSE())</f>
        <v>1</v>
      </c>
      <c r="BN4" s="45"/>
      <c r="BO4" s="45"/>
      <c r="BP4" s="45"/>
      <c r="BQ4" s="47"/>
      <c r="BR4" s="47"/>
      <c r="BS4" s="47"/>
      <c r="BT4" s="48"/>
      <c r="BU4" s="48"/>
      <c r="BV4" s="48"/>
      <c r="BW4" s="47" t="e">
        <f aca="false">VLOOKUP(Table1[[#This Row],[AI Pr]],Key!$A$1:$B$15,2,0)</f>
        <v>#N/A</v>
      </c>
      <c r="BX4" s="48" t="e">
        <f aca="false">VLOOKUP(Table1[[#This Row],[AI Sec]],Key!$A$1:$B$15,2,0)</f>
        <v>#N/A</v>
      </c>
      <c r="BY4" s="49" t="e">
        <f aca="false">IF(AND(BW4=BH4,BX4=BI4),"Both Match",IF(BW4=BH4,"Sec Missed",IF(BX4=BI4,"Pri Missed",IF(AND(BW4=BI4,BX4=BH4),"Interchanged","Both Missed"))))</f>
        <v>#N/A</v>
      </c>
      <c r="FJ4" s="0"/>
    </row>
    <row r="5" s="1" customFormat="true" ht="48" hidden="false" customHeight="true" outlineLevel="0" collapsed="false">
      <c r="A5" s="36" t="n">
        <v>2077</v>
      </c>
      <c r="B5" s="36" t="n">
        <v>2077</v>
      </c>
      <c r="C5" s="36" t="n">
        <v>9</v>
      </c>
      <c r="D5" s="36" t="n">
        <v>23.5</v>
      </c>
      <c r="E5" s="36" t="n">
        <v>7</v>
      </c>
      <c r="F5" s="36" t="n">
        <v>24</v>
      </c>
      <c r="G5" s="36" t="n">
        <v>22</v>
      </c>
      <c r="H5" s="36" t="n">
        <v>20</v>
      </c>
      <c r="I5" s="36" t="n">
        <v>5</v>
      </c>
      <c r="J5" s="36" t="n">
        <v>11</v>
      </c>
      <c r="K5" s="36" t="n">
        <v>16</v>
      </c>
      <c r="L5" s="36" t="n">
        <v>22</v>
      </c>
      <c r="M5" s="36" t="n">
        <v>5</v>
      </c>
      <c r="N5" s="36" t="n">
        <v>19</v>
      </c>
      <c r="O5" s="37" t="n">
        <f aca="false">LARGE(Table1[[#This Row],[D3]:[C3]],1)</f>
        <v>22</v>
      </c>
      <c r="P5" s="37" t="n">
        <f aca="false">LARGE(Table1[[#This Row],[D3]:[C3]],2)</f>
        <v>19</v>
      </c>
      <c r="Q5" s="37" t="n">
        <f aca="false">LARGE(Table1[[#This Row],[D3]:[C3]],3)</f>
        <v>16</v>
      </c>
      <c r="R5" s="37" t="n">
        <f aca="false">LARGE(Table1[[#This Row],[D3]:[C3]],4)</f>
        <v>5</v>
      </c>
      <c r="S5" s="38" t="n">
        <f aca="false">LARGE(Table1[[#This Row],[D1]:[C1]],1)</f>
        <v>24</v>
      </c>
      <c r="T5" s="38" t="n">
        <f aca="false">LARGE(Table1[[#This Row],[D1]:[C1]],2)</f>
        <v>23.5</v>
      </c>
      <c r="U5" s="38" t="n">
        <f aca="false">LARGE(Table1[[#This Row],[D1]:[C1]],3)</f>
        <v>9</v>
      </c>
      <c r="V5" s="38" t="n">
        <f aca="false">LARGE(Table1[[#This Row],[D1]:[C1]],4)</f>
        <v>7</v>
      </c>
      <c r="W5" s="39" t="n">
        <f aca="false">LARGE(Table1[[#This Row],[D2]:[C2]],1)</f>
        <v>22</v>
      </c>
      <c r="X5" s="39" t="n">
        <f aca="false">LARGE(Table1[[#This Row],[D2]:[C2]],2)</f>
        <v>20</v>
      </c>
      <c r="Y5" s="39" t="n">
        <f aca="false">LARGE(Table1[[#This Row],[D2]:[C2]],3)</f>
        <v>11</v>
      </c>
      <c r="Z5" s="39" t="n">
        <f aca="false">LARGE(Table1[[#This Row],[D2]:[C2]],4)</f>
        <v>5</v>
      </c>
      <c r="AA5" s="40" t="n">
        <f aca="false">Table1[[#This Row],[DR1]]-Table1[[#This Row],[DR2]]</f>
        <v>3</v>
      </c>
      <c r="AB5" s="40" t="n">
        <f aca="false">Table1[[#This Row],[DR2]]-Table1[[#This Row],[DR3]]</f>
        <v>3</v>
      </c>
      <c r="AC5" s="40" t="n">
        <f aca="false">Table1[[#This Row],[DR3]]-Table1[[#This Row],[DR4]]</f>
        <v>11</v>
      </c>
      <c r="AD5" s="40" t="n">
        <f aca="false">(Table1[[#This Row],[a(D)]]+Table1[[#This Row],[b(D)]])/SUM(Table1[[#This Row],[a(D)]:[c(D)]])</f>
        <v>0.352941176470588</v>
      </c>
      <c r="AE5" s="40" t="n">
        <f aca="false">Table1[[#This Row],[a(D)]]^2/SQRT(Table1[[#This Row],[a(D)]]^2+Table1[[#This Row],[b(D)]]^2+Table1[[#This Row],[c(D)]]^2)</f>
        <v>0.763370036711974</v>
      </c>
      <c r="AF5" s="40" t="n">
        <f aca="false">Table1[[#This Row],[b(D)]]^2/SQRT(Table1[[#This Row],[a(D)]]^2+Table1[[#This Row],[b(D)]]^2+Table1[[#This Row],[c(D)]]^2)</f>
        <v>0.763370036711974</v>
      </c>
      <c r="AG5" s="40" t="n">
        <f aca="false">Table1[[#This Row],[c(D)]]^2/SQRT(Table1[[#This Row],[a(D)]]^2+Table1[[#This Row],[b(D)]]^2+Table1[[#This Row],[c(D)]]^2)</f>
        <v>10.2630860491276</v>
      </c>
      <c r="AH5" s="40" t="n">
        <f aca="false">Table1[[#This Row],[MR1]]-Table1[[#This Row],[MR2]]</f>
        <v>0.5</v>
      </c>
      <c r="AI5" s="40" t="n">
        <f aca="false">Table1[[#This Row],[MR2]]-Table1[[#This Row],[MR3]]</f>
        <v>14.5</v>
      </c>
      <c r="AJ5" s="40" t="n">
        <f aca="false">Table1[[#This Row],[MR3]]-Table1[[#This Row],[MR4]]</f>
        <v>2</v>
      </c>
      <c r="AK5" s="40" t="n">
        <f aca="false">(Table1[[#This Row],[a(M)]]+Table1[[#This Row],[b(M)]])/(Table1[[#This Row],[a(M)]]+Table1[[#This Row],[b(M)]]+Table1[[#This Row],[c(M)]])</f>
        <v>0.882352941176471</v>
      </c>
      <c r="AL5" s="40" t="n">
        <f aca="false">Table1[[#This Row],[a(M)]]^2/SQRT(Table1[[#This Row],[a(M)]]^2+Table1[[#This Row],[b(M)]]^2+Table1[[#This Row],[c(M)]]^2)</f>
        <v>0.017069718549973</v>
      </c>
      <c r="AM5" s="40" t="n">
        <f aca="false">Table1[[#This Row],[b(M)]]^2/SQRT(Table1[[#This Row],[a(M)]]^2+Table1[[#This Row],[b(M)]]^2+Table1[[#This Row],[c(M)]]^2)</f>
        <v>14.3556333005273</v>
      </c>
      <c r="AN5" s="40" t="n">
        <f aca="false">Table1[[#This Row],[c(M)]]^2/SQRT(Table1[[#This Row],[a(M)]]^2+Table1[[#This Row],[b(M)]]^2+Table1[[#This Row],[c(M)]]^2)</f>
        <v>0.273115496799568</v>
      </c>
      <c r="AO5" s="40" t="n">
        <f aca="false">Table1[[#This Row],[LR1]]-Table1[[#This Row],[LR2]]</f>
        <v>2</v>
      </c>
      <c r="AP5" s="40" t="n">
        <f aca="false">Table1[[#This Row],[LR2]]-Table1[[#This Row],[LR3]]</f>
        <v>9</v>
      </c>
      <c r="AQ5" s="40" t="n">
        <f aca="false">Table1[[#This Row],[LR3]]-Table1[[#This Row],[LR4]]</f>
        <v>6</v>
      </c>
      <c r="AR5" s="40" t="n">
        <f aca="false">(Table1[[#This Row],[a(L)]]+Table1[[#This Row],[b(L)]])/(Table1[[#This Row],[a(L)]]+Table1[[#This Row],[b(L)]]+Table1[[#This Row],[c(L)]])</f>
        <v>0.647058823529412</v>
      </c>
      <c r="AS5" s="40" t="n">
        <f aca="false">Table1[[#This Row],[a(L)]]^2/SQRT(Table1[[#This Row],[a(L)]]^2+Table1[[#This Row],[b(L)]]^2+Table1[[#This Row],[c(L)]]^2)</f>
        <v>0.363636363636364</v>
      </c>
      <c r="AT5" s="40" t="n">
        <f aca="false">Table1[[#This Row],[b(L)]]^2/SQRT(Table1[[#This Row],[a(L)]]^2+Table1[[#This Row],[b(L)]]^2+Table1[[#This Row],[c(L)]]^2)</f>
        <v>7.36363636363636</v>
      </c>
      <c r="AU5" s="40" t="n">
        <f aca="false">Table1[[#This Row],[c(L)]]^2/SQRT(Table1[[#This Row],[a(L)]]^2+Table1[[#This Row],[b(L)]]^2+Table1[[#This Row],[c(L)]]^2)</f>
        <v>3.27272727272727</v>
      </c>
      <c r="AV5" s="50" t="n">
        <f aca="false">_xlfn.VAR.P(Table1[[#This Row],[D3]:[C3]])</f>
        <v>41.25</v>
      </c>
      <c r="AW5" s="50" t="n">
        <f aca="false">_xlfn.VAR.P(Table1[[#This Row],[D1]:[C1]])</f>
        <v>62.546875</v>
      </c>
      <c r="AX5" s="53" t="n">
        <f aca="false">_xlfn.VAR.P(Table1[[#This Row],[D2]:[C2]])</f>
        <v>47.25</v>
      </c>
      <c r="AY5" s="42"/>
      <c r="AZ5" s="43"/>
      <c r="BA5" s="44"/>
      <c r="BB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5" s="45"/>
      <c r="BF5" s="45"/>
      <c r="BG5" s="45"/>
      <c r="BH5" s="46" t="n">
        <v>12</v>
      </c>
      <c r="BI5" s="46" t="n">
        <v>9</v>
      </c>
      <c r="BJ5" s="46" t="str">
        <f aca="false">VLOOKUP(Table1[[#This Row],[Man Pri]],Key!$B$1:$D$15,2,FALSE())</f>
        <v>DIC</v>
      </c>
      <c r="BK5" s="46" t="n">
        <f aca="false">VLOOKUP(Table1[[#This Row],[Man Pri]],Key!$B$1:$D$15,3,FALSE())</f>
        <v>3</v>
      </c>
      <c r="BL5" s="46" t="str">
        <f aca="false">VLOOKUP(Table1[[#This Row],[Man Sec]],Key!$B$1:$D$15,2,FALSE())</f>
        <v>IC</v>
      </c>
      <c r="BM5" s="46" t="n">
        <f aca="false">VLOOKUP(Table1[[#This Row],[Man Sec]],Key!$B$1:$D$15,3,FALSE())</f>
        <v>2</v>
      </c>
      <c r="BN5" s="45"/>
      <c r="BO5" s="45"/>
      <c r="BP5" s="54"/>
      <c r="BQ5" s="47"/>
      <c r="BR5" s="47"/>
      <c r="BS5" s="47"/>
      <c r="BT5" s="48"/>
      <c r="BU5" s="48"/>
      <c r="BV5" s="48"/>
      <c r="BW5" s="47" t="e">
        <f aca="false">VLOOKUP(Table1[[#This Row],[AI Pr]],Key!$A$1:$B$15,2,0)</f>
        <v>#N/A</v>
      </c>
      <c r="BX5" s="48" t="e">
        <f aca="false">VLOOKUP(Table1[[#This Row],[AI Sec]],Key!$A$1:$B$15,2,0)</f>
        <v>#N/A</v>
      </c>
      <c r="BY5" s="49" t="e">
        <f aca="false">IF(AND(BW5=BH5,BX5=BI5),"Both Match",IF(BW5=BH5,"Sec Missed",IF(BX5=BI5,"Pri Missed",IF(AND(BW5=BI5,BX5=BH5),"Interchanged","Both Missed"))))</f>
        <v>#N/A</v>
      </c>
      <c r="FJ5" s="0"/>
    </row>
    <row r="6" s="1" customFormat="true" ht="48" hidden="false" customHeight="true" outlineLevel="0" collapsed="false">
      <c r="A6" s="36" t="n">
        <v>2078</v>
      </c>
      <c r="B6" s="36" t="n">
        <v>2078</v>
      </c>
      <c r="C6" s="36" t="n">
        <v>16</v>
      </c>
      <c r="D6" s="36" t="n">
        <v>22</v>
      </c>
      <c r="E6" s="36" t="n">
        <v>13</v>
      </c>
      <c r="F6" s="36" t="n">
        <v>19</v>
      </c>
      <c r="G6" s="36" t="n">
        <v>24</v>
      </c>
      <c r="H6" s="36" t="n">
        <v>16</v>
      </c>
      <c r="I6" s="36" t="n">
        <v>9</v>
      </c>
      <c r="J6" s="36" t="n">
        <v>6</v>
      </c>
      <c r="K6" s="36" t="n">
        <v>20</v>
      </c>
      <c r="L6" s="36" t="n">
        <v>19</v>
      </c>
      <c r="M6" s="36" t="n">
        <v>11</v>
      </c>
      <c r="N6" s="36" t="n">
        <v>11</v>
      </c>
      <c r="O6" s="37" t="n">
        <f aca="false">LARGE(Table1[[#This Row],[D3]:[C3]],1)</f>
        <v>20</v>
      </c>
      <c r="P6" s="37" t="n">
        <f aca="false">LARGE(Table1[[#This Row],[D3]:[C3]],2)</f>
        <v>19</v>
      </c>
      <c r="Q6" s="37" t="n">
        <f aca="false">LARGE(Table1[[#This Row],[D3]:[C3]],3)</f>
        <v>11</v>
      </c>
      <c r="R6" s="37" t="n">
        <f aca="false">LARGE(Table1[[#This Row],[D3]:[C3]],4)</f>
        <v>11</v>
      </c>
      <c r="S6" s="38" t="n">
        <f aca="false">LARGE(Table1[[#This Row],[D1]:[C1]],1)</f>
        <v>22</v>
      </c>
      <c r="T6" s="38" t="n">
        <f aca="false">LARGE(Table1[[#This Row],[D1]:[C1]],2)</f>
        <v>19</v>
      </c>
      <c r="U6" s="38" t="n">
        <f aca="false">LARGE(Table1[[#This Row],[D1]:[C1]],3)</f>
        <v>16</v>
      </c>
      <c r="V6" s="38" t="n">
        <f aca="false">LARGE(Table1[[#This Row],[D1]:[C1]],4)</f>
        <v>13</v>
      </c>
      <c r="W6" s="39" t="n">
        <f aca="false">LARGE(Table1[[#This Row],[D2]:[C2]],1)</f>
        <v>24</v>
      </c>
      <c r="X6" s="39" t="n">
        <f aca="false">LARGE(Table1[[#This Row],[D2]:[C2]],2)</f>
        <v>16</v>
      </c>
      <c r="Y6" s="39" t="n">
        <f aca="false">LARGE(Table1[[#This Row],[D2]:[C2]],3)</f>
        <v>9</v>
      </c>
      <c r="Z6" s="39" t="n">
        <f aca="false">LARGE(Table1[[#This Row],[D2]:[C2]],4)</f>
        <v>6</v>
      </c>
      <c r="AA6" s="40" t="n">
        <f aca="false">Table1[[#This Row],[DR1]]-Table1[[#This Row],[DR2]]</f>
        <v>1</v>
      </c>
      <c r="AB6" s="40" t="n">
        <f aca="false">Table1[[#This Row],[DR2]]-Table1[[#This Row],[DR3]]</f>
        <v>8</v>
      </c>
      <c r="AC6" s="40" t="n">
        <f aca="false">Table1[[#This Row],[DR3]]-Table1[[#This Row],[DR4]]</f>
        <v>0</v>
      </c>
      <c r="AD6" s="40" t="n">
        <f aca="false">(Table1[[#This Row],[a(D)]]+Table1[[#This Row],[b(D)]])/SUM(Table1[[#This Row],[a(D)]:[c(D)]])</f>
        <v>1</v>
      </c>
      <c r="AE6" s="40" t="n">
        <f aca="false">Table1[[#This Row],[a(D)]]^2/SQRT(Table1[[#This Row],[a(D)]]^2+Table1[[#This Row],[b(D)]]^2+Table1[[#This Row],[c(D)]]^2)</f>
        <v>0.124034734589208</v>
      </c>
      <c r="AF6" s="40" t="n">
        <f aca="false">Table1[[#This Row],[b(D)]]^2/SQRT(Table1[[#This Row],[a(D)]]^2+Table1[[#This Row],[b(D)]]^2+Table1[[#This Row],[c(D)]]^2)</f>
        <v>7.93822301370934</v>
      </c>
      <c r="AG6" s="40" t="n">
        <f aca="false">Table1[[#This Row],[c(D)]]^2/SQRT(Table1[[#This Row],[a(D)]]^2+Table1[[#This Row],[b(D)]]^2+Table1[[#This Row],[c(D)]]^2)</f>
        <v>0</v>
      </c>
      <c r="AH6" s="40" t="n">
        <f aca="false">Table1[[#This Row],[MR1]]-Table1[[#This Row],[MR2]]</f>
        <v>3</v>
      </c>
      <c r="AI6" s="40" t="n">
        <f aca="false">Table1[[#This Row],[MR2]]-Table1[[#This Row],[MR3]]</f>
        <v>3</v>
      </c>
      <c r="AJ6" s="40" t="n">
        <f aca="false">Table1[[#This Row],[MR3]]-Table1[[#This Row],[MR4]]</f>
        <v>3</v>
      </c>
      <c r="AK6" s="40" t="n">
        <f aca="false">(Table1[[#This Row],[a(M)]]+Table1[[#This Row],[b(M)]])/(Table1[[#This Row],[a(M)]]+Table1[[#This Row],[b(M)]]+Table1[[#This Row],[c(M)]])</f>
        <v>0.666666666666667</v>
      </c>
      <c r="AL6" s="40" t="n">
        <f aca="false">Table1[[#This Row],[a(M)]]^2/SQRT(Table1[[#This Row],[a(M)]]^2+Table1[[#This Row],[b(M)]]^2+Table1[[#This Row],[c(M)]]^2)</f>
        <v>1.73205080756888</v>
      </c>
      <c r="AM6" s="40" t="n">
        <f aca="false">Table1[[#This Row],[b(M)]]^2/SQRT(Table1[[#This Row],[a(M)]]^2+Table1[[#This Row],[b(M)]]^2+Table1[[#This Row],[c(M)]]^2)</f>
        <v>1.73205080756888</v>
      </c>
      <c r="AN6" s="40" t="n">
        <f aca="false">Table1[[#This Row],[c(M)]]^2/SQRT(Table1[[#This Row],[a(M)]]^2+Table1[[#This Row],[b(M)]]^2+Table1[[#This Row],[c(M)]]^2)</f>
        <v>1.73205080756888</v>
      </c>
      <c r="AO6" s="40" t="n">
        <f aca="false">Table1[[#This Row],[LR1]]-Table1[[#This Row],[LR2]]</f>
        <v>8</v>
      </c>
      <c r="AP6" s="40" t="n">
        <f aca="false">Table1[[#This Row],[LR2]]-Table1[[#This Row],[LR3]]</f>
        <v>7</v>
      </c>
      <c r="AQ6" s="40" t="n">
        <f aca="false">Table1[[#This Row],[LR3]]-Table1[[#This Row],[LR4]]</f>
        <v>3</v>
      </c>
      <c r="AR6" s="40" t="n">
        <f aca="false">(Table1[[#This Row],[a(L)]]+Table1[[#This Row],[b(L)]])/(Table1[[#This Row],[a(L)]]+Table1[[#This Row],[b(L)]]+Table1[[#This Row],[c(L)]])</f>
        <v>0.833333333333333</v>
      </c>
      <c r="AS6" s="40" t="n">
        <f aca="false">Table1[[#This Row],[a(L)]]^2/SQRT(Table1[[#This Row],[a(L)]]^2+Table1[[#This Row],[b(L)]]^2+Table1[[#This Row],[c(L)]]^2)</f>
        <v>5.79428774672119</v>
      </c>
      <c r="AT6" s="40" t="n">
        <f aca="false">Table1[[#This Row],[b(L)]]^2/SQRT(Table1[[#This Row],[a(L)]]^2+Table1[[#This Row],[b(L)]]^2+Table1[[#This Row],[c(L)]]^2)</f>
        <v>4.43625155608341</v>
      </c>
      <c r="AU6" s="40" t="n">
        <f aca="false">Table1[[#This Row],[c(L)]]^2/SQRT(Table1[[#This Row],[a(L)]]^2+Table1[[#This Row],[b(L)]]^2+Table1[[#This Row],[c(L)]]^2)</f>
        <v>0.814821714382667</v>
      </c>
      <c r="AV6" s="50" t="n">
        <f aca="false">_xlfn.VAR.P(Table1[[#This Row],[D3]:[C3]])</f>
        <v>18.1875</v>
      </c>
      <c r="AW6" s="50" t="n">
        <f aca="false">_xlfn.VAR.P(Table1[[#This Row],[D1]:[C1]])</f>
        <v>11.25</v>
      </c>
      <c r="AX6" s="50" t="n">
        <f aca="false">_xlfn.VAR.P(Table1[[#This Row],[D2]:[C2]])</f>
        <v>48.1875</v>
      </c>
      <c r="AY6" s="42"/>
      <c r="AZ6" s="43"/>
      <c r="BA6" s="44"/>
      <c r="BB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6" s="45"/>
      <c r="BF6" s="45"/>
      <c r="BG6" s="45"/>
      <c r="BH6" s="46" t="n">
        <v>5</v>
      </c>
      <c r="BI6" s="46" t="n">
        <v>2</v>
      </c>
      <c r="BJ6" s="46" t="str">
        <f aca="false">VLOOKUP(Table1[[#This Row],[Man Pri]],Key!$B$1:$D$15,2,FALSE())</f>
        <v>DI</v>
      </c>
      <c r="BK6" s="46" t="n">
        <f aca="false">VLOOKUP(Table1[[#This Row],[Man Pri]],Key!$B$1:$D$15,3,FALSE())</f>
        <v>2</v>
      </c>
      <c r="BL6" s="46" t="str">
        <f aca="false">VLOOKUP(Table1[[#This Row],[Man Sec]],Key!$B$1:$D$15,2,FALSE())</f>
        <v>I</v>
      </c>
      <c r="BM6" s="46" t="n">
        <f aca="false">VLOOKUP(Table1[[#This Row],[Man Sec]],Key!$B$1:$D$15,3,FALSE())</f>
        <v>1</v>
      </c>
      <c r="BN6" s="45"/>
      <c r="BO6" s="45"/>
      <c r="BP6" s="45"/>
      <c r="BQ6" s="47"/>
      <c r="BR6" s="47"/>
      <c r="BS6" s="47"/>
      <c r="BT6" s="48"/>
      <c r="BU6" s="48"/>
      <c r="BV6" s="48"/>
      <c r="BW6" s="47" t="e">
        <f aca="false">VLOOKUP(Table1[[#This Row],[AI Pr]],Key!$A$1:$B$15,2,0)</f>
        <v>#N/A</v>
      </c>
      <c r="BX6" s="48" t="e">
        <f aca="false">VLOOKUP(Table1[[#This Row],[AI Sec]],Key!$A$1:$B$15,2,0)</f>
        <v>#N/A</v>
      </c>
      <c r="BY6" s="49" t="e">
        <f aca="false">IF(AND(BW6=BH6,BX6=BI6),"Both Match",IF(BW6=BH6,"Sec Missed",IF(BX6=BI6,"Pri Missed",IF(AND(BW6=BI6,BX6=BH6),"Interchanged","Both Missed"))))</f>
        <v>#N/A</v>
      </c>
      <c r="FJ6" s="0"/>
    </row>
    <row r="7" s="1" customFormat="true" ht="48" hidden="false" customHeight="true" outlineLevel="0" collapsed="false">
      <c r="A7" s="36" t="n">
        <v>2079</v>
      </c>
      <c r="B7" s="36" t="n">
        <v>2079</v>
      </c>
      <c r="C7" s="36" t="n">
        <v>22.5</v>
      </c>
      <c r="D7" s="36" t="n">
        <v>23.5</v>
      </c>
      <c r="E7" s="36" t="n">
        <v>7</v>
      </c>
      <c r="F7" s="36" t="n">
        <v>13</v>
      </c>
      <c r="G7" s="36" t="n">
        <v>12</v>
      </c>
      <c r="H7" s="36" t="n">
        <v>12</v>
      </c>
      <c r="I7" s="36" t="n">
        <v>18</v>
      </c>
      <c r="J7" s="36" t="n">
        <v>18.5</v>
      </c>
      <c r="K7" s="36" t="n">
        <v>17</v>
      </c>
      <c r="L7" s="36" t="n">
        <v>19</v>
      </c>
      <c r="M7" s="36" t="n">
        <v>11</v>
      </c>
      <c r="N7" s="36" t="n">
        <v>16</v>
      </c>
      <c r="O7" s="37" t="n">
        <f aca="false">LARGE(Table1[[#This Row],[D3]:[C3]],1)</f>
        <v>19</v>
      </c>
      <c r="P7" s="37" t="n">
        <f aca="false">LARGE(Table1[[#This Row],[D3]:[C3]],2)</f>
        <v>17</v>
      </c>
      <c r="Q7" s="37" t="n">
        <f aca="false">LARGE(Table1[[#This Row],[D3]:[C3]],3)</f>
        <v>16</v>
      </c>
      <c r="R7" s="37" t="n">
        <f aca="false">LARGE(Table1[[#This Row],[D3]:[C3]],4)</f>
        <v>11</v>
      </c>
      <c r="S7" s="38" t="n">
        <f aca="false">LARGE(Table1[[#This Row],[D1]:[C1]],1)</f>
        <v>23.5</v>
      </c>
      <c r="T7" s="38" t="n">
        <f aca="false">LARGE(Table1[[#This Row],[D1]:[C1]],2)</f>
        <v>22.5</v>
      </c>
      <c r="U7" s="38" t="n">
        <f aca="false">LARGE(Table1[[#This Row],[D1]:[C1]],3)</f>
        <v>13</v>
      </c>
      <c r="V7" s="38" t="n">
        <f aca="false">LARGE(Table1[[#This Row],[D1]:[C1]],4)</f>
        <v>7</v>
      </c>
      <c r="W7" s="39" t="n">
        <f aca="false">LARGE(Table1[[#This Row],[D2]:[C2]],1)</f>
        <v>18.5</v>
      </c>
      <c r="X7" s="39" t="n">
        <f aca="false">LARGE(Table1[[#This Row],[D2]:[C2]],2)</f>
        <v>18</v>
      </c>
      <c r="Y7" s="39" t="n">
        <f aca="false">LARGE(Table1[[#This Row],[D2]:[C2]],3)</f>
        <v>12</v>
      </c>
      <c r="Z7" s="39" t="n">
        <f aca="false">LARGE(Table1[[#This Row],[D2]:[C2]],4)</f>
        <v>12</v>
      </c>
      <c r="AA7" s="40" t="n">
        <f aca="false">Table1[[#This Row],[DR1]]-Table1[[#This Row],[DR2]]</f>
        <v>2</v>
      </c>
      <c r="AB7" s="40" t="n">
        <f aca="false">Table1[[#This Row],[DR2]]-Table1[[#This Row],[DR3]]</f>
        <v>1</v>
      </c>
      <c r="AC7" s="40" t="n">
        <f aca="false">Table1[[#This Row],[DR3]]-Table1[[#This Row],[DR4]]</f>
        <v>5</v>
      </c>
      <c r="AD7" s="40" t="n">
        <f aca="false">(Table1[[#This Row],[a(D)]]+Table1[[#This Row],[b(D)]])/SUM(Table1[[#This Row],[a(D)]:[c(D)]])</f>
        <v>0.375</v>
      </c>
      <c r="AE7" s="40" t="n">
        <f aca="false">Table1[[#This Row],[a(D)]]^2/SQRT(Table1[[#This Row],[a(D)]]^2+Table1[[#This Row],[b(D)]]^2+Table1[[#This Row],[c(D)]]^2)</f>
        <v>0.730296743340221</v>
      </c>
      <c r="AF7" s="40" t="n">
        <f aca="false">Table1[[#This Row],[b(D)]]^2/SQRT(Table1[[#This Row],[a(D)]]^2+Table1[[#This Row],[b(D)]]^2+Table1[[#This Row],[c(D)]]^2)</f>
        <v>0.182574185835055</v>
      </c>
      <c r="AG7" s="40" t="n">
        <f aca="false">Table1[[#This Row],[c(D)]]^2/SQRT(Table1[[#This Row],[a(D)]]^2+Table1[[#This Row],[b(D)]]^2+Table1[[#This Row],[c(D)]]^2)</f>
        <v>4.56435464587638</v>
      </c>
      <c r="AH7" s="40" t="n">
        <f aca="false">Table1[[#This Row],[MR1]]-Table1[[#This Row],[MR2]]</f>
        <v>1</v>
      </c>
      <c r="AI7" s="40" t="n">
        <f aca="false">Table1[[#This Row],[MR2]]-Table1[[#This Row],[MR3]]</f>
        <v>9.5</v>
      </c>
      <c r="AJ7" s="40" t="n">
        <f aca="false">Table1[[#This Row],[MR3]]-Table1[[#This Row],[MR4]]</f>
        <v>6</v>
      </c>
      <c r="AK7" s="40" t="n">
        <f aca="false">(Table1[[#This Row],[a(M)]]+Table1[[#This Row],[b(M)]])/(Table1[[#This Row],[a(M)]]+Table1[[#This Row],[b(M)]]+Table1[[#This Row],[c(M)]])</f>
        <v>0.636363636363636</v>
      </c>
      <c r="AL7" s="40" t="n">
        <f aca="false">Table1[[#This Row],[a(M)]]^2/SQRT(Table1[[#This Row],[a(M)]]^2+Table1[[#This Row],[b(M)]]^2+Table1[[#This Row],[c(M)]]^2)</f>
        <v>0.0886484414355873</v>
      </c>
      <c r="AM7" s="40" t="n">
        <f aca="false">Table1[[#This Row],[b(M)]]^2/SQRT(Table1[[#This Row],[a(M)]]^2+Table1[[#This Row],[b(M)]]^2+Table1[[#This Row],[c(M)]]^2)</f>
        <v>8.00052183956175</v>
      </c>
      <c r="AN7" s="40" t="n">
        <f aca="false">Table1[[#This Row],[c(M)]]^2/SQRT(Table1[[#This Row],[a(M)]]^2+Table1[[#This Row],[b(M)]]^2+Table1[[#This Row],[c(M)]]^2)</f>
        <v>3.19134389168114</v>
      </c>
      <c r="AO7" s="40" t="n">
        <f aca="false">Table1[[#This Row],[LR1]]-Table1[[#This Row],[LR2]]</f>
        <v>0.5</v>
      </c>
      <c r="AP7" s="40" t="n">
        <f aca="false">Table1[[#This Row],[LR2]]-Table1[[#This Row],[LR3]]</f>
        <v>6</v>
      </c>
      <c r="AQ7" s="40" t="n">
        <f aca="false">Table1[[#This Row],[LR3]]-Table1[[#This Row],[LR4]]</f>
        <v>0</v>
      </c>
      <c r="AR7" s="40" t="n">
        <f aca="false">(Table1[[#This Row],[a(L)]]+Table1[[#This Row],[b(L)]])/(Table1[[#This Row],[a(L)]]+Table1[[#This Row],[b(L)]]+Table1[[#This Row],[c(L)]])</f>
        <v>1</v>
      </c>
      <c r="AS7" s="40" t="n">
        <f aca="false">Table1[[#This Row],[a(L)]]^2/SQRT(Table1[[#This Row],[a(L)]]^2+Table1[[#This Row],[b(L)]]^2+Table1[[#This Row],[c(L)]]^2)</f>
        <v>0.04152273992687</v>
      </c>
      <c r="AT7" s="40" t="n">
        <f aca="false">Table1[[#This Row],[b(L)]]^2/SQRT(Table1[[#This Row],[a(L)]]^2+Table1[[#This Row],[b(L)]]^2+Table1[[#This Row],[c(L)]]^2)</f>
        <v>5.97927454946928</v>
      </c>
      <c r="AU7" s="40" t="n">
        <f aca="false">Table1[[#This Row],[c(L)]]^2/SQRT(Table1[[#This Row],[a(L)]]^2+Table1[[#This Row],[b(L)]]^2+Table1[[#This Row],[c(L)]]^2)</f>
        <v>0</v>
      </c>
      <c r="AV7" s="50" t="n">
        <f aca="false">_xlfn.VAR.P(Table1[[#This Row],[D3]:[C3]])</f>
        <v>8.6875</v>
      </c>
      <c r="AW7" s="50" t="n">
        <f aca="false">_xlfn.VAR.P(Table1[[#This Row],[D1]:[C1]])</f>
        <v>46.875</v>
      </c>
      <c r="AX7" s="53" t="n">
        <f aca="false">_xlfn.VAR.P(Table1[[#This Row],[D2]:[C2]])</f>
        <v>9.796875</v>
      </c>
      <c r="AY7" s="42"/>
      <c r="AZ7" s="43"/>
      <c r="BA7" s="44"/>
      <c r="BB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7" s="45"/>
      <c r="BF7" s="45"/>
      <c r="BG7" s="45"/>
      <c r="BH7" s="46" t="n">
        <v>5</v>
      </c>
      <c r="BI7" s="46" t="n">
        <v>5</v>
      </c>
      <c r="BJ7" s="46" t="str">
        <f aca="false">VLOOKUP(Table1[[#This Row],[Man Pri]],Key!$B$1:$D$15,2,FALSE())</f>
        <v>DI</v>
      </c>
      <c r="BK7" s="46" t="n">
        <f aca="false">VLOOKUP(Table1[[#This Row],[Man Pri]],Key!$B$1:$D$15,3,FALSE())</f>
        <v>2</v>
      </c>
      <c r="BL7" s="46" t="str">
        <f aca="false">VLOOKUP(Table1[[#This Row],[Man Sec]],Key!$B$1:$D$15,2,FALSE())</f>
        <v>DI</v>
      </c>
      <c r="BM7" s="46" t="n">
        <f aca="false">VLOOKUP(Table1[[#This Row],[Man Sec]],Key!$B$1:$D$15,3,FALSE())</f>
        <v>2</v>
      </c>
      <c r="BN7" s="45"/>
      <c r="BO7" s="45"/>
      <c r="BP7" s="54"/>
      <c r="BQ7" s="47"/>
      <c r="BR7" s="47"/>
      <c r="BS7" s="47"/>
      <c r="BT7" s="48"/>
      <c r="BU7" s="48"/>
      <c r="BV7" s="48"/>
      <c r="BW7" s="47" t="e">
        <f aca="false">VLOOKUP(Table1[[#This Row],[AI Pr]],Key!$A$1:$B$15,2,0)</f>
        <v>#N/A</v>
      </c>
      <c r="BX7" s="48" t="e">
        <f aca="false">VLOOKUP(Table1[[#This Row],[AI Sec]],Key!$A$1:$B$15,2,0)</f>
        <v>#N/A</v>
      </c>
      <c r="BY7" s="49" t="e">
        <f aca="false">IF(AND(BW7=BH7,BX7=BI7),"Both Match",IF(BW7=BH7,"Sec Missed",IF(BX7=BI7,"Pri Missed",IF(AND(BW7=BI7,BX7=BH7),"Interchanged","Both Missed"))))</f>
        <v>#N/A</v>
      </c>
      <c r="FJ7" s="0"/>
    </row>
    <row r="8" s="1" customFormat="true" ht="48" hidden="false" customHeight="true" outlineLevel="0" collapsed="false">
      <c r="A8" s="36" t="n">
        <v>2080</v>
      </c>
      <c r="B8" s="36" t="n">
        <v>2080</v>
      </c>
      <c r="C8" s="36" t="n">
        <v>16</v>
      </c>
      <c r="D8" s="36" t="n">
        <v>23.5</v>
      </c>
      <c r="E8" s="36" t="n">
        <v>4</v>
      </c>
      <c r="F8" s="36" t="n">
        <v>23</v>
      </c>
      <c r="G8" s="36" t="n">
        <v>24</v>
      </c>
      <c r="H8" s="36" t="n">
        <v>7</v>
      </c>
      <c r="I8" s="36" t="n">
        <v>9</v>
      </c>
      <c r="J8" s="36" t="n">
        <v>16</v>
      </c>
      <c r="K8" s="36" t="n">
        <v>20</v>
      </c>
      <c r="L8" s="36" t="n">
        <v>16</v>
      </c>
      <c r="M8" s="36" t="n">
        <v>6</v>
      </c>
      <c r="N8" s="36" t="n">
        <v>20</v>
      </c>
      <c r="O8" s="37" t="n">
        <f aca="false">LARGE(Table1[[#This Row],[D3]:[C3]],1)</f>
        <v>20</v>
      </c>
      <c r="P8" s="37" t="n">
        <f aca="false">LARGE(Table1[[#This Row],[D3]:[C3]],2)</f>
        <v>20</v>
      </c>
      <c r="Q8" s="37" t="n">
        <f aca="false">LARGE(Table1[[#This Row],[D3]:[C3]],3)</f>
        <v>16</v>
      </c>
      <c r="R8" s="37" t="n">
        <f aca="false">LARGE(Table1[[#This Row],[D3]:[C3]],4)</f>
        <v>6</v>
      </c>
      <c r="S8" s="38" t="n">
        <f aca="false">LARGE(Table1[[#This Row],[D1]:[C1]],1)</f>
        <v>23.5</v>
      </c>
      <c r="T8" s="38" t="n">
        <f aca="false">LARGE(Table1[[#This Row],[D1]:[C1]],2)</f>
        <v>23</v>
      </c>
      <c r="U8" s="38" t="n">
        <f aca="false">LARGE(Table1[[#This Row],[D1]:[C1]],3)</f>
        <v>16</v>
      </c>
      <c r="V8" s="38" t="n">
        <f aca="false">LARGE(Table1[[#This Row],[D1]:[C1]],4)</f>
        <v>4</v>
      </c>
      <c r="W8" s="39" t="n">
        <f aca="false">LARGE(Table1[[#This Row],[D2]:[C2]],1)</f>
        <v>24</v>
      </c>
      <c r="X8" s="39" t="n">
        <f aca="false">LARGE(Table1[[#This Row],[D2]:[C2]],2)</f>
        <v>16</v>
      </c>
      <c r="Y8" s="39" t="n">
        <f aca="false">LARGE(Table1[[#This Row],[D2]:[C2]],3)</f>
        <v>9</v>
      </c>
      <c r="Z8" s="39" t="n">
        <f aca="false">LARGE(Table1[[#This Row],[D2]:[C2]],4)</f>
        <v>7</v>
      </c>
      <c r="AA8" s="40" t="n">
        <f aca="false">Table1[[#This Row],[DR1]]-Table1[[#This Row],[DR2]]</f>
        <v>0</v>
      </c>
      <c r="AB8" s="40" t="n">
        <f aca="false">Table1[[#This Row],[DR2]]-Table1[[#This Row],[DR3]]</f>
        <v>4</v>
      </c>
      <c r="AC8" s="40" t="n">
        <f aca="false">Table1[[#This Row],[DR3]]-Table1[[#This Row],[DR4]]</f>
        <v>10</v>
      </c>
      <c r="AD8" s="40" t="n">
        <f aca="false">(Table1[[#This Row],[a(D)]]+Table1[[#This Row],[b(D)]])/SUM(Table1[[#This Row],[a(D)]:[c(D)]])</f>
        <v>0.285714285714286</v>
      </c>
      <c r="AE8" s="40" t="n">
        <f aca="false">Table1[[#This Row],[a(D)]]^2/SQRT(Table1[[#This Row],[a(D)]]^2+Table1[[#This Row],[b(D)]]^2+Table1[[#This Row],[c(D)]]^2)</f>
        <v>0</v>
      </c>
      <c r="AF8" s="40" t="n">
        <f aca="false">Table1[[#This Row],[b(D)]]^2/SQRT(Table1[[#This Row],[a(D)]]^2+Table1[[#This Row],[b(D)]]^2+Table1[[#This Row],[c(D)]]^2)</f>
        <v>1.48556270541641</v>
      </c>
      <c r="AG8" s="40" t="n">
        <f aca="false">Table1[[#This Row],[c(D)]]^2/SQRT(Table1[[#This Row],[a(D)]]^2+Table1[[#This Row],[b(D)]]^2+Table1[[#This Row],[c(D)]]^2)</f>
        <v>9.28476690885259</v>
      </c>
      <c r="AH8" s="40" t="n">
        <f aca="false">Table1[[#This Row],[MR1]]-Table1[[#This Row],[MR2]]</f>
        <v>0.5</v>
      </c>
      <c r="AI8" s="40" t="n">
        <f aca="false">Table1[[#This Row],[MR2]]-Table1[[#This Row],[MR3]]</f>
        <v>7</v>
      </c>
      <c r="AJ8" s="40" t="n">
        <f aca="false">Table1[[#This Row],[MR3]]-Table1[[#This Row],[MR4]]</f>
        <v>12</v>
      </c>
      <c r="AK8" s="40" t="n">
        <f aca="false">(Table1[[#This Row],[a(M)]]+Table1[[#This Row],[b(M)]])/(Table1[[#This Row],[a(M)]]+Table1[[#This Row],[b(M)]]+Table1[[#This Row],[c(M)]])</f>
        <v>0.384615384615385</v>
      </c>
      <c r="AL8" s="40" t="n">
        <f aca="false">Table1[[#This Row],[a(M)]]^2/SQRT(Table1[[#This Row],[a(M)]]^2+Table1[[#This Row],[b(M)]]^2+Table1[[#This Row],[c(M)]]^2)</f>
        <v>0.0179837500316402</v>
      </c>
      <c r="AM8" s="40" t="n">
        <f aca="false">Table1[[#This Row],[b(M)]]^2/SQRT(Table1[[#This Row],[a(M)]]^2+Table1[[#This Row],[b(M)]]^2+Table1[[#This Row],[c(M)]]^2)</f>
        <v>3.52481500620147</v>
      </c>
      <c r="AN8" s="40" t="n">
        <f aca="false">Table1[[#This Row],[c(M)]]^2/SQRT(Table1[[#This Row],[a(M)]]^2+Table1[[#This Row],[b(M)]]^2+Table1[[#This Row],[c(M)]]^2)</f>
        <v>10.3586400182247</v>
      </c>
      <c r="AO8" s="40" t="n">
        <f aca="false">Table1[[#This Row],[LR1]]-Table1[[#This Row],[LR2]]</f>
        <v>8</v>
      </c>
      <c r="AP8" s="40" t="n">
        <f aca="false">Table1[[#This Row],[LR2]]-Table1[[#This Row],[LR3]]</f>
        <v>7</v>
      </c>
      <c r="AQ8" s="40" t="n">
        <f aca="false">Table1[[#This Row],[LR3]]-Table1[[#This Row],[LR4]]</f>
        <v>2</v>
      </c>
      <c r="AR8" s="40" t="n">
        <f aca="false">(Table1[[#This Row],[a(L)]]+Table1[[#This Row],[b(L)]])/(Table1[[#This Row],[a(L)]]+Table1[[#This Row],[b(L)]]+Table1[[#This Row],[c(L)]])</f>
        <v>0.882352941176471</v>
      </c>
      <c r="AS8" s="40" t="n">
        <f aca="false">Table1[[#This Row],[a(L)]]^2/SQRT(Table1[[#This Row],[a(L)]]^2+Table1[[#This Row],[b(L)]]^2+Table1[[#This Row],[c(L)]]^2)</f>
        <v>5.91680209306911</v>
      </c>
      <c r="AT8" s="40" t="n">
        <f aca="false">Table1[[#This Row],[b(L)]]^2/SQRT(Table1[[#This Row],[a(L)]]^2+Table1[[#This Row],[b(L)]]^2+Table1[[#This Row],[c(L)]]^2)</f>
        <v>4.53005160250604</v>
      </c>
      <c r="AU8" s="40" t="n">
        <f aca="false">Table1[[#This Row],[c(L)]]^2/SQRT(Table1[[#This Row],[a(L)]]^2+Table1[[#This Row],[b(L)]]^2+Table1[[#This Row],[c(L)]]^2)</f>
        <v>0.369800130816819</v>
      </c>
      <c r="AV8" s="50" t="n">
        <f aca="false">_xlfn.VAR.P(Table1[[#This Row],[D3]:[C3]])</f>
        <v>32.75</v>
      </c>
      <c r="AW8" s="50" t="n">
        <f aca="false">_xlfn.VAR.P(Table1[[#This Row],[D1]:[C1]])</f>
        <v>61.921875</v>
      </c>
      <c r="AX8" s="50" t="n">
        <f aca="false">_xlfn.VAR.P(Table1[[#This Row],[D2]:[C2]])</f>
        <v>44.5</v>
      </c>
      <c r="AY8" s="42"/>
      <c r="AZ8" s="43"/>
      <c r="BA8" s="44"/>
      <c r="BB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8" s="45"/>
      <c r="BF8" s="45"/>
      <c r="BG8" s="45"/>
      <c r="BH8" s="46" t="n">
        <v>12</v>
      </c>
      <c r="BI8" s="46" t="n">
        <v>9</v>
      </c>
      <c r="BJ8" s="46" t="str">
        <f aca="false">VLOOKUP(Table1[[#This Row],[Man Pri]],Key!$B$1:$D$15,2,FALSE())</f>
        <v>DIC</v>
      </c>
      <c r="BK8" s="46" t="n">
        <f aca="false">VLOOKUP(Table1[[#This Row],[Man Pri]],Key!$B$1:$D$15,3,FALSE())</f>
        <v>3</v>
      </c>
      <c r="BL8" s="46" t="str">
        <f aca="false">VLOOKUP(Table1[[#This Row],[Man Sec]],Key!$B$1:$D$15,2,FALSE())</f>
        <v>IC</v>
      </c>
      <c r="BM8" s="46" t="n">
        <f aca="false">VLOOKUP(Table1[[#This Row],[Man Sec]],Key!$B$1:$D$15,3,FALSE())</f>
        <v>2</v>
      </c>
      <c r="BN8" s="45"/>
      <c r="BO8" s="45"/>
      <c r="BP8" s="45"/>
      <c r="BQ8" s="47"/>
      <c r="BR8" s="47"/>
      <c r="BS8" s="47"/>
      <c r="BT8" s="48"/>
      <c r="BU8" s="48"/>
      <c r="BV8" s="48"/>
      <c r="BW8" s="47" t="e">
        <f aca="false">VLOOKUP(Table1[[#This Row],[AI Pr]],Key!$A$1:$B$15,2,0)</f>
        <v>#N/A</v>
      </c>
      <c r="BX8" s="48" t="e">
        <f aca="false">VLOOKUP(Table1[[#This Row],[AI Sec]],Key!$A$1:$B$15,2,0)</f>
        <v>#N/A</v>
      </c>
      <c r="BY8" s="49" t="e">
        <f aca="false">IF(AND(BW8=BH8,BX8=BI8),"Both Match",IF(BW8=BH8,"Sec Missed",IF(BX8=BI8,"Pri Missed",IF(AND(BW8=BI8,BX8=BH8),"Interchanged","Both Missed"))))</f>
        <v>#N/A</v>
      </c>
      <c r="FJ8" s="0"/>
    </row>
    <row r="9" s="1" customFormat="true" ht="48" hidden="false" customHeight="true" outlineLevel="0" collapsed="false">
      <c r="A9" s="36" t="n">
        <v>2081</v>
      </c>
      <c r="B9" s="36" t="n">
        <v>2081</v>
      </c>
      <c r="C9" s="36" t="n">
        <v>5</v>
      </c>
      <c r="D9" s="36" t="n">
        <v>16</v>
      </c>
      <c r="E9" s="36" t="n">
        <v>18</v>
      </c>
      <c r="F9" s="36" t="n">
        <v>24</v>
      </c>
      <c r="G9" s="36" t="n">
        <v>11</v>
      </c>
      <c r="H9" s="36" t="n">
        <v>16</v>
      </c>
      <c r="I9" s="36" t="n">
        <v>15</v>
      </c>
      <c r="J9" s="36" t="n">
        <v>18.5</v>
      </c>
      <c r="K9" s="36" t="n">
        <v>9</v>
      </c>
      <c r="L9" s="36" t="n">
        <v>16</v>
      </c>
      <c r="M9" s="36" t="n">
        <v>15</v>
      </c>
      <c r="N9" s="36" t="n">
        <v>23</v>
      </c>
      <c r="O9" s="37" t="n">
        <f aca="false">LARGE(Table1[[#This Row],[D3]:[C3]],1)</f>
        <v>23</v>
      </c>
      <c r="P9" s="37" t="n">
        <f aca="false">LARGE(Table1[[#This Row],[D3]:[C3]],2)</f>
        <v>16</v>
      </c>
      <c r="Q9" s="37" t="n">
        <f aca="false">LARGE(Table1[[#This Row],[D3]:[C3]],3)</f>
        <v>15</v>
      </c>
      <c r="R9" s="37" t="n">
        <f aca="false">LARGE(Table1[[#This Row],[D3]:[C3]],4)</f>
        <v>9</v>
      </c>
      <c r="S9" s="38" t="n">
        <f aca="false">LARGE(Table1[[#This Row],[D1]:[C1]],1)</f>
        <v>24</v>
      </c>
      <c r="T9" s="38" t="n">
        <f aca="false">LARGE(Table1[[#This Row],[D1]:[C1]],2)</f>
        <v>18</v>
      </c>
      <c r="U9" s="38" t="n">
        <f aca="false">LARGE(Table1[[#This Row],[D1]:[C1]],3)</f>
        <v>16</v>
      </c>
      <c r="V9" s="38" t="n">
        <f aca="false">LARGE(Table1[[#This Row],[D1]:[C1]],4)</f>
        <v>5</v>
      </c>
      <c r="W9" s="39" t="n">
        <f aca="false">LARGE(Table1[[#This Row],[D2]:[C2]],1)</f>
        <v>18.5</v>
      </c>
      <c r="X9" s="39" t="n">
        <f aca="false">LARGE(Table1[[#This Row],[D2]:[C2]],2)</f>
        <v>16</v>
      </c>
      <c r="Y9" s="39" t="n">
        <f aca="false">LARGE(Table1[[#This Row],[D2]:[C2]],3)</f>
        <v>15</v>
      </c>
      <c r="Z9" s="39" t="n">
        <f aca="false">LARGE(Table1[[#This Row],[D2]:[C2]],4)</f>
        <v>11</v>
      </c>
      <c r="AA9" s="40" t="n">
        <f aca="false">Table1[[#This Row],[DR1]]-Table1[[#This Row],[DR2]]</f>
        <v>7</v>
      </c>
      <c r="AB9" s="40" t="n">
        <f aca="false">Table1[[#This Row],[DR2]]-Table1[[#This Row],[DR3]]</f>
        <v>1</v>
      </c>
      <c r="AC9" s="40" t="n">
        <f aca="false">Table1[[#This Row],[DR3]]-Table1[[#This Row],[DR4]]</f>
        <v>6</v>
      </c>
      <c r="AD9" s="40" t="n">
        <f aca="false">(Table1[[#This Row],[a(D)]]+Table1[[#This Row],[b(D)]])/SUM(Table1[[#This Row],[a(D)]:[c(D)]])</f>
        <v>0.571428571428571</v>
      </c>
      <c r="AE9" s="40" t="n">
        <f aca="false">Table1[[#This Row],[a(D)]]^2/SQRT(Table1[[#This Row],[a(D)]]^2+Table1[[#This Row],[b(D)]]^2+Table1[[#This Row],[c(D)]]^2)</f>
        <v>5.28380588696848</v>
      </c>
      <c r="AF9" s="40" t="n">
        <f aca="false">Table1[[#This Row],[b(D)]]^2/SQRT(Table1[[#This Row],[a(D)]]^2+Table1[[#This Row],[b(D)]]^2+Table1[[#This Row],[c(D)]]^2)</f>
        <v>0.107832773203438</v>
      </c>
      <c r="AG9" s="40" t="n">
        <f aca="false">Table1[[#This Row],[c(D)]]^2/SQRT(Table1[[#This Row],[a(D)]]^2+Table1[[#This Row],[b(D)]]^2+Table1[[#This Row],[c(D)]]^2)</f>
        <v>3.88197983532378</v>
      </c>
      <c r="AH9" s="40" t="n">
        <f aca="false">Table1[[#This Row],[MR1]]-Table1[[#This Row],[MR2]]</f>
        <v>6</v>
      </c>
      <c r="AI9" s="40" t="n">
        <f aca="false">Table1[[#This Row],[MR2]]-Table1[[#This Row],[MR3]]</f>
        <v>2</v>
      </c>
      <c r="AJ9" s="40" t="n">
        <f aca="false">Table1[[#This Row],[MR3]]-Table1[[#This Row],[MR4]]</f>
        <v>11</v>
      </c>
      <c r="AK9" s="40" t="n">
        <f aca="false">(Table1[[#This Row],[a(M)]]+Table1[[#This Row],[b(M)]])/(Table1[[#This Row],[a(M)]]+Table1[[#This Row],[b(M)]]+Table1[[#This Row],[c(M)]])</f>
        <v>0.421052631578947</v>
      </c>
      <c r="AL9" s="40" t="n">
        <f aca="false">Table1[[#This Row],[a(M)]]^2/SQRT(Table1[[#This Row],[a(M)]]^2+Table1[[#This Row],[b(M)]]^2+Table1[[#This Row],[c(M)]]^2)</f>
        <v>2.83719746246076</v>
      </c>
      <c r="AM9" s="40" t="n">
        <f aca="false">Table1[[#This Row],[b(M)]]^2/SQRT(Table1[[#This Row],[a(M)]]^2+Table1[[#This Row],[b(M)]]^2+Table1[[#This Row],[c(M)]]^2)</f>
        <v>0.31524416249564</v>
      </c>
      <c r="AN9" s="40" t="n">
        <f aca="false">Table1[[#This Row],[c(M)]]^2/SQRT(Table1[[#This Row],[a(M)]]^2+Table1[[#This Row],[b(M)]]^2+Table1[[#This Row],[c(M)]]^2)</f>
        <v>9.53613591549312</v>
      </c>
      <c r="AO9" s="40" t="n">
        <f aca="false">Table1[[#This Row],[LR1]]-Table1[[#This Row],[LR2]]</f>
        <v>2.5</v>
      </c>
      <c r="AP9" s="40" t="n">
        <f aca="false">Table1[[#This Row],[LR2]]-Table1[[#This Row],[LR3]]</f>
        <v>1</v>
      </c>
      <c r="AQ9" s="40" t="n">
        <f aca="false">Table1[[#This Row],[LR3]]-Table1[[#This Row],[LR4]]</f>
        <v>4</v>
      </c>
      <c r="AR9" s="40" t="n">
        <f aca="false">(Table1[[#This Row],[a(L)]]+Table1[[#This Row],[b(L)]])/(Table1[[#This Row],[a(L)]]+Table1[[#This Row],[b(L)]]+Table1[[#This Row],[c(L)]])</f>
        <v>0.466666666666667</v>
      </c>
      <c r="AS9" s="40" t="n">
        <f aca="false">Table1[[#This Row],[a(L)]]^2/SQRT(Table1[[#This Row],[a(L)]]^2+Table1[[#This Row],[b(L)]]^2+Table1[[#This Row],[c(L)]]^2)</f>
        <v>1.29618961841303</v>
      </c>
      <c r="AT9" s="40" t="n">
        <f aca="false">Table1[[#This Row],[b(L)]]^2/SQRT(Table1[[#This Row],[a(L)]]^2+Table1[[#This Row],[b(L)]]^2+Table1[[#This Row],[c(L)]]^2)</f>
        <v>0.207390338946085</v>
      </c>
      <c r="AU9" s="40" t="n">
        <f aca="false">Table1[[#This Row],[c(L)]]^2/SQRT(Table1[[#This Row],[a(L)]]^2+Table1[[#This Row],[b(L)]]^2+Table1[[#This Row],[c(L)]]^2)</f>
        <v>3.31824542313736</v>
      </c>
      <c r="AV9" s="41" t="n">
        <f aca="false">_xlfn.VAR.P(Table1[[#This Row],[D3]:[C3]])</f>
        <v>24.6875</v>
      </c>
      <c r="AW9" s="41" t="n">
        <f aca="false">_xlfn.VAR.P(Table1[[#This Row],[D1]:[C1]])</f>
        <v>47.1875</v>
      </c>
      <c r="AX9" s="41" t="n">
        <f aca="false">_xlfn.VAR.P(Table1[[#This Row],[D2]:[C2]])</f>
        <v>7.296875</v>
      </c>
      <c r="AY9" s="42"/>
      <c r="AZ9" s="43"/>
      <c r="BA9" s="44"/>
      <c r="BB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9" s="45"/>
      <c r="BF9" s="45"/>
      <c r="BG9" s="45"/>
      <c r="BH9" s="46" t="n">
        <v>4</v>
      </c>
      <c r="BI9" s="46" t="n">
        <v>4</v>
      </c>
      <c r="BJ9" s="46" t="str">
        <f aca="false">VLOOKUP(Table1[[#This Row],[Man Pri]],Key!$B$1:$D$15,2,FALSE())</f>
        <v>C</v>
      </c>
      <c r="BK9" s="46" t="n">
        <f aca="false">VLOOKUP(Table1[[#This Row],[Man Pri]],Key!$B$1:$D$15,3,FALSE())</f>
        <v>1</v>
      </c>
      <c r="BL9" s="46" t="str">
        <f aca="false">VLOOKUP(Table1[[#This Row],[Man Sec]],Key!$B$1:$D$15,2,FALSE())</f>
        <v>C</v>
      </c>
      <c r="BM9" s="46" t="n">
        <f aca="false">VLOOKUP(Table1[[#This Row],[Man Sec]],Key!$B$1:$D$15,3,FALSE())</f>
        <v>1</v>
      </c>
      <c r="BN9" s="45"/>
      <c r="BO9" s="45"/>
      <c r="BP9" s="45"/>
      <c r="BQ9" s="47"/>
      <c r="BR9" s="47"/>
      <c r="BS9" s="47"/>
      <c r="BT9" s="48"/>
      <c r="BU9" s="48"/>
      <c r="BV9" s="48"/>
      <c r="BW9" s="47" t="e">
        <f aca="false">VLOOKUP(Table1[[#This Row],[AI Pr]],Key!$A$1:$B$15,2,0)</f>
        <v>#N/A</v>
      </c>
      <c r="BX9" s="48" t="e">
        <f aca="false">VLOOKUP(Table1[[#This Row],[AI Sec]],Key!$A$1:$B$15,2,0)</f>
        <v>#N/A</v>
      </c>
      <c r="BY9" s="49" t="e">
        <f aca="false">IF(AND(BW9=BH9,BX9=BI9),"Both Match",IF(BW9=BH9,"Sec Missed",IF(BX9=BI9,"Pri Missed",IF(AND(BW9=BI9,BX9=BH9),"Interchanged","Both Missed"))))</f>
        <v>#N/A</v>
      </c>
      <c r="FJ9" s="0"/>
    </row>
    <row r="10" s="1" customFormat="true" ht="48" hidden="false" customHeight="true" outlineLevel="0" collapsed="false">
      <c r="A10" s="36" t="n">
        <v>2082</v>
      </c>
      <c r="B10" s="36" t="n">
        <v>2082</v>
      </c>
      <c r="C10" s="36" t="n">
        <v>16</v>
      </c>
      <c r="D10" s="36" t="n">
        <v>16</v>
      </c>
      <c r="E10" s="36" t="n">
        <v>13</v>
      </c>
      <c r="F10" s="36" t="n">
        <v>21</v>
      </c>
      <c r="G10" s="36" t="n">
        <v>14</v>
      </c>
      <c r="H10" s="36" t="n">
        <v>16</v>
      </c>
      <c r="I10" s="36" t="n">
        <v>15</v>
      </c>
      <c r="J10" s="36" t="n">
        <v>14</v>
      </c>
      <c r="K10" s="36" t="n">
        <v>15</v>
      </c>
      <c r="L10" s="36" t="n">
        <v>16</v>
      </c>
      <c r="M10" s="36" t="n">
        <v>13</v>
      </c>
      <c r="N10" s="36" t="n">
        <v>18</v>
      </c>
      <c r="O10" s="37" t="n">
        <f aca="false">LARGE(Table1[[#This Row],[D3]:[C3]],1)</f>
        <v>18</v>
      </c>
      <c r="P10" s="37" t="n">
        <f aca="false">LARGE(Table1[[#This Row],[D3]:[C3]],2)</f>
        <v>16</v>
      </c>
      <c r="Q10" s="37" t="n">
        <f aca="false">LARGE(Table1[[#This Row],[D3]:[C3]],3)</f>
        <v>15</v>
      </c>
      <c r="R10" s="37" t="n">
        <f aca="false">LARGE(Table1[[#This Row],[D3]:[C3]],4)</f>
        <v>13</v>
      </c>
      <c r="S10" s="38" t="n">
        <f aca="false">LARGE(Table1[[#This Row],[D1]:[C1]],1)</f>
        <v>21</v>
      </c>
      <c r="T10" s="38" t="n">
        <f aca="false">LARGE(Table1[[#This Row],[D1]:[C1]],2)</f>
        <v>16</v>
      </c>
      <c r="U10" s="38" t="n">
        <f aca="false">LARGE(Table1[[#This Row],[D1]:[C1]],3)</f>
        <v>16</v>
      </c>
      <c r="V10" s="38" t="n">
        <f aca="false">LARGE(Table1[[#This Row],[D1]:[C1]],4)</f>
        <v>13</v>
      </c>
      <c r="W10" s="39" t="n">
        <f aca="false">LARGE(Table1[[#This Row],[D2]:[C2]],1)</f>
        <v>16</v>
      </c>
      <c r="X10" s="39" t="n">
        <f aca="false">LARGE(Table1[[#This Row],[D2]:[C2]],2)</f>
        <v>15</v>
      </c>
      <c r="Y10" s="39" t="n">
        <f aca="false">LARGE(Table1[[#This Row],[D2]:[C2]],3)</f>
        <v>14</v>
      </c>
      <c r="Z10" s="39" t="n">
        <f aca="false">LARGE(Table1[[#This Row],[D2]:[C2]],4)</f>
        <v>14</v>
      </c>
      <c r="AA10" s="40" t="n">
        <f aca="false">Table1[[#This Row],[DR1]]-Table1[[#This Row],[DR2]]</f>
        <v>2</v>
      </c>
      <c r="AB10" s="40" t="n">
        <f aca="false">Table1[[#This Row],[DR2]]-Table1[[#This Row],[DR3]]</f>
        <v>1</v>
      </c>
      <c r="AC10" s="40" t="n">
        <f aca="false">Table1[[#This Row],[DR3]]-Table1[[#This Row],[DR4]]</f>
        <v>2</v>
      </c>
      <c r="AD10" s="40" t="n">
        <f aca="false">(Table1[[#This Row],[a(D)]]+Table1[[#This Row],[b(D)]])/SUM(Table1[[#This Row],[a(D)]:[c(D)]])</f>
        <v>0.6</v>
      </c>
      <c r="AE10" s="40" t="n">
        <f aca="false">Table1[[#This Row],[a(D)]]^2/SQRT(Table1[[#This Row],[a(D)]]^2+Table1[[#This Row],[b(D)]]^2+Table1[[#This Row],[c(D)]]^2)</f>
        <v>1.33333333333333</v>
      </c>
      <c r="AF10" s="40" t="n">
        <f aca="false">Table1[[#This Row],[b(D)]]^2/SQRT(Table1[[#This Row],[a(D)]]^2+Table1[[#This Row],[b(D)]]^2+Table1[[#This Row],[c(D)]]^2)</f>
        <v>0.333333333333333</v>
      </c>
      <c r="AG10" s="40" t="n">
        <f aca="false">Table1[[#This Row],[c(D)]]^2/SQRT(Table1[[#This Row],[a(D)]]^2+Table1[[#This Row],[b(D)]]^2+Table1[[#This Row],[c(D)]]^2)</f>
        <v>1.33333333333333</v>
      </c>
      <c r="AH10" s="40" t="n">
        <f aca="false">Table1[[#This Row],[MR1]]-Table1[[#This Row],[MR2]]</f>
        <v>5</v>
      </c>
      <c r="AI10" s="40" t="n">
        <f aca="false">Table1[[#This Row],[MR2]]-Table1[[#This Row],[MR3]]</f>
        <v>0</v>
      </c>
      <c r="AJ10" s="40" t="n">
        <f aca="false">Table1[[#This Row],[MR3]]-Table1[[#This Row],[MR4]]</f>
        <v>3</v>
      </c>
      <c r="AK10" s="40" t="n">
        <f aca="false">(Table1[[#This Row],[a(M)]]+Table1[[#This Row],[b(M)]])/(Table1[[#This Row],[a(M)]]+Table1[[#This Row],[b(M)]]+Table1[[#This Row],[c(M)]])</f>
        <v>0.625</v>
      </c>
      <c r="AL10" s="40" t="n">
        <f aca="false">Table1[[#This Row],[a(M)]]^2/SQRT(Table1[[#This Row],[a(M)]]^2+Table1[[#This Row],[b(M)]]^2+Table1[[#This Row],[c(M)]]^2)</f>
        <v>4.28746462856272</v>
      </c>
      <c r="AM10" s="40" t="n">
        <f aca="false">Table1[[#This Row],[b(M)]]^2/SQRT(Table1[[#This Row],[a(M)]]^2+Table1[[#This Row],[b(M)]]^2+Table1[[#This Row],[c(M)]]^2)</f>
        <v>0</v>
      </c>
      <c r="AN10" s="40" t="n">
        <f aca="false">Table1[[#This Row],[c(M)]]^2/SQRT(Table1[[#This Row],[a(M)]]^2+Table1[[#This Row],[b(M)]]^2+Table1[[#This Row],[c(M)]]^2)</f>
        <v>1.54348726628258</v>
      </c>
      <c r="AO10" s="40" t="n">
        <f aca="false">Table1[[#This Row],[LR1]]-Table1[[#This Row],[LR2]]</f>
        <v>1</v>
      </c>
      <c r="AP10" s="40" t="n">
        <f aca="false">Table1[[#This Row],[LR2]]-Table1[[#This Row],[LR3]]</f>
        <v>1</v>
      </c>
      <c r="AQ10" s="40" t="n">
        <f aca="false">Table1[[#This Row],[LR3]]-Table1[[#This Row],[LR4]]</f>
        <v>0</v>
      </c>
      <c r="AR10" s="40" t="n">
        <f aca="false">(Table1[[#This Row],[a(L)]]+Table1[[#This Row],[b(L)]])/(Table1[[#This Row],[a(L)]]+Table1[[#This Row],[b(L)]]+Table1[[#This Row],[c(L)]])</f>
        <v>1</v>
      </c>
      <c r="AS10" s="40" t="n">
        <f aca="false">Table1[[#This Row],[a(L)]]^2/SQRT(Table1[[#This Row],[a(L)]]^2+Table1[[#This Row],[b(L)]]^2+Table1[[#This Row],[c(L)]]^2)</f>
        <v>0.707106781186548</v>
      </c>
      <c r="AT10" s="40" t="n">
        <f aca="false">Table1[[#This Row],[b(L)]]^2/SQRT(Table1[[#This Row],[a(L)]]^2+Table1[[#This Row],[b(L)]]^2+Table1[[#This Row],[c(L)]]^2)</f>
        <v>0.707106781186548</v>
      </c>
      <c r="AU10" s="40" t="n">
        <f aca="false">Table1[[#This Row],[c(L)]]^2/SQRT(Table1[[#This Row],[a(L)]]^2+Table1[[#This Row],[b(L)]]^2+Table1[[#This Row],[c(L)]]^2)</f>
        <v>0</v>
      </c>
      <c r="AV10" s="50" t="n">
        <f aca="false">_xlfn.VAR.P(Table1[[#This Row],[D3]:[C3]])</f>
        <v>3.25</v>
      </c>
      <c r="AW10" s="50" t="n">
        <f aca="false">_xlfn.VAR.P(Table1[[#This Row],[D1]:[C1]])</f>
        <v>8.25</v>
      </c>
      <c r="AX10" s="50" t="n">
        <f aca="false">_xlfn.VAR.P(Table1[[#This Row],[D2]:[C2]])</f>
        <v>0.6875</v>
      </c>
      <c r="AY10" s="42"/>
      <c r="AZ10" s="43"/>
      <c r="BA10" s="44"/>
      <c r="BB1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1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1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10" s="45"/>
      <c r="BF10" s="45"/>
      <c r="BG10" s="45"/>
      <c r="BH10" s="46" t="n">
        <v>4</v>
      </c>
      <c r="BI10" s="46" t="n">
        <v>4</v>
      </c>
      <c r="BJ10" s="46" t="str">
        <f aca="false">VLOOKUP(Table1[[#This Row],[Man Pri]],Key!$B$1:$D$15,2,FALSE())</f>
        <v>C</v>
      </c>
      <c r="BK10" s="46" t="n">
        <f aca="false">VLOOKUP(Table1[[#This Row],[Man Pri]],Key!$B$1:$D$15,3,FALSE())</f>
        <v>1</v>
      </c>
      <c r="BL10" s="46" t="str">
        <f aca="false">VLOOKUP(Table1[[#This Row],[Man Sec]],Key!$B$1:$D$15,2,FALSE())</f>
        <v>C</v>
      </c>
      <c r="BM10" s="46" t="n">
        <f aca="false">VLOOKUP(Table1[[#This Row],[Man Sec]],Key!$B$1:$D$15,3,FALSE())</f>
        <v>1</v>
      </c>
      <c r="BN10" s="45"/>
      <c r="BO10" s="45"/>
      <c r="BP10" s="45"/>
      <c r="BQ10" s="47"/>
      <c r="BR10" s="47"/>
      <c r="BS10" s="47"/>
      <c r="BT10" s="48"/>
      <c r="BU10" s="48"/>
      <c r="BV10" s="48"/>
      <c r="BW10" s="47" t="e">
        <f aca="false">VLOOKUP(Table1[[#This Row],[AI Pr]],Key!$A$1:$B$15,2,0)</f>
        <v>#N/A</v>
      </c>
      <c r="BX10" s="48" t="e">
        <f aca="false">VLOOKUP(Table1[[#This Row],[AI Sec]],Key!$A$1:$B$15,2,0)</f>
        <v>#N/A</v>
      </c>
      <c r="BY10" s="49" t="e">
        <f aca="false">IF(AND(BW10=BH10,BX10=BI10),"Both Match",IF(BW10=BH10,"Sec Missed",IF(BX10=BI10,"Pri Missed",IF(AND(BW10=BI10,BX10=BH10),"Interchanged","Both Missed"))))</f>
        <v>#N/A</v>
      </c>
      <c r="FJ10" s="0"/>
    </row>
    <row r="11" s="1" customFormat="true" ht="48" hidden="false" customHeight="true" outlineLevel="0" collapsed="false">
      <c r="A11" s="36" t="n">
        <v>2083</v>
      </c>
      <c r="B11" s="36" t="n">
        <v>2083</v>
      </c>
      <c r="C11" s="36" t="n">
        <v>16</v>
      </c>
      <c r="D11" s="36" t="n">
        <v>9</v>
      </c>
      <c r="E11" s="36" t="n">
        <v>11</v>
      </c>
      <c r="F11" s="36" t="n">
        <v>26</v>
      </c>
      <c r="G11" s="36" t="n">
        <v>18</v>
      </c>
      <c r="H11" s="36" t="n">
        <v>12</v>
      </c>
      <c r="I11" s="36" t="n">
        <v>4</v>
      </c>
      <c r="J11" s="36" t="n">
        <v>25</v>
      </c>
      <c r="K11" s="36" t="n">
        <v>16</v>
      </c>
      <c r="L11" s="36" t="n">
        <v>9.5</v>
      </c>
      <c r="M11" s="36" t="n">
        <v>6</v>
      </c>
      <c r="N11" s="36" t="n">
        <v>25.3333333333333</v>
      </c>
      <c r="O11" s="37" t="n">
        <f aca="false">LARGE(Table1[[#This Row],[D3]:[C3]],1)</f>
        <v>25.3333333333333</v>
      </c>
      <c r="P11" s="37" t="n">
        <f aca="false">LARGE(Table1[[#This Row],[D3]:[C3]],2)</f>
        <v>16</v>
      </c>
      <c r="Q11" s="37" t="n">
        <f aca="false">LARGE(Table1[[#This Row],[D3]:[C3]],3)</f>
        <v>9.5</v>
      </c>
      <c r="R11" s="37" t="n">
        <f aca="false">LARGE(Table1[[#This Row],[D3]:[C3]],4)</f>
        <v>6</v>
      </c>
      <c r="S11" s="38" t="n">
        <f aca="false">LARGE(Table1[[#This Row],[D1]:[C1]],1)</f>
        <v>26</v>
      </c>
      <c r="T11" s="38" t="n">
        <f aca="false">LARGE(Table1[[#This Row],[D1]:[C1]],2)</f>
        <v>16</v>
      </c>
      <c r="U11" s="38" t="n">
        <f aca="false">LARGE(Table1[[#This Row],[D1]:[C1]],3)</f>
        <v>11</v>
      </c>
      <c r="V11" s="38" t="n">
        <f aca="false">LARGE(Table1[[#This Row],[D1]:[C1]],4)</f>
        <v>9</v>
      </c>
      <c r="W11" s="39" t="n">
        <f aca="false">LARGE(Table1[[#This Row],[D2]:[C2]],1)</f>
        <v>25</v>
      </c>
      <c r="X11" s="39" t="n">
        <f aca="false">LARGE(Table1[[#This Row],[D2]:[C2]],2)</f>
        <v>18</v>
      </c>
      <c r="Y11" s="39" t="n">
        <f aca="false">LARGE(Table1[[#This Row],[D2]:[C2]],3)</f>
        <v>12</v>
      </c>
      <c r="Z11" s="39" t="n">
        <f aca="false">LARGE(Table1[[#This Row],[D2]:[C2]],4)</f>
        <v>4</v>
      </c>
      <c r="AA11" s="40" t="n">
        <f aca="false">Table1[[#This Row],[DR1]]-Table1[[#This Row],[DR2]]</f>
        <v>9.33333333333332</v>
      </c>
      <c r="AB11" s="40" t="n">
        <f aca="false">Table1[[#This Row],[DR2]]-Table1[[#This Row],[DR3]]</f>
        <v>6.5</v>
      </c>
      <c r="AC11" s="40" t="n">
        <f aca="false">Table1[[#This Row],[DR3]]-Table1[[#This Row],[DR4]]</f>
        <v>3.5</v>
      </c>
      <c r="AD11" s="40" t="n">
        <f aca="false">(Table1[[#This Row],[a(D)]]+Table1[[#This Row],[b(D)]])/SUM(Table1[[#This Row],[a(D)]:[c(D)]])</f>
        <v>0.818965517241379</v>
      </c>
      <c r="AE11" s="40" t="n">
        <f aca="false">Table1[[#This Row],[a(D)]]^2/SQRT(Table1[[#This Row],[a(D)]]^2+Table1[[#This Row],[b(D)]]^2+Table1[[#This Row],[c(D)]]^2)</f>
        <v>7.32023271968252</v>
      </c>
      <c r="AF11" s="40" t="n">
        <f aca="false">Table1[[#This Row],[b(D)]]^2/SQRT(Table1[[#This Row],[a(D)]]^2+Table1[[#This Row],[b(D)]]^2+Table1[[#This Row],[c(D)]]^2)</f>
        <v>3.55040623936134</v>
      </c>
      <c r="AG11" s="40" t="n">
        <f aca="false">Table1[[#This Row],[c(D)]]^2/SQRT(Table1[[#This Row],[a(D)]]^2+Table1[[#This Row],[b(D)]]^2+Table1[[#This Row],[c(D)]]^2)</f>
        <v>1.02940772620536</v>
      </c>
      <c r="AH11" s="40" t="n">
        <f aca="false">Table1[[#This Row],[MR1]]-Table1[[#This Row],[MR2]]</f>
        <v>10</v>
      </c>
      <c r="AI11" s="40" t="n">
        <f aca="false">Table1[[#This Row],[MR2]]-Table1[[#This Row],[MR3]]</f>
        <v>5</v>
      </c>
      <c r="AJ11" s="40" t="n">
        <f aca="false">Table1[[#This Row],[MR3]]-Table1[[#This Row],[MR4]]</f>
        <v>2</v>
      </c>
      <c r="AK11" s="40" t="n">
        <f aca="false">(Table1[[#This Row],[a(M)]]+Table1[[#This Row],[b(M)]])/(Table1[[#This Row],[a(M)]]+Table1[[#This Row],[b(M)]]+Table1[[#This Row],[c(M)]])</f>
        <v>0.882352941176471</v>
      </c>
      <c r="AL11" s="40" t="n">
        <f aca="false">Table1[[#This Row],[a(M)]]^2/SQRT(Table1[[#This Row],[a(M)]]^2+Table1[[#This Row],[b(M)]]^2+Table1[[#This Row],[c(M)]]^2)</f>
        <v>8.80450906325624</v>
      </c>
      <c r="AM11" s="40" t="n">
        <f aca="false">Table1[[#This Row],[b(M)]]^2/SQRT(Table1[[#This Row],[a(M)]]^2+Table1[[#This Row],[b(M)]]^2+Table1[[#This Row],[c(M)]]^2)</f>
        <v>2.20112726581406</v>
      </c>
      <c r="AN11" s="40" t="n">
        <f aca="false">Table1[[#This Row],[c(M)]]^2/SQRT(Table1[[#This Row],[a(M)]]^2+Table1[[#This Row],[b(M)]]^2+Table1[[#This Row],[c(M)]]^2)</f>
        <v>0.35218036253025</v>
      </c>
      <c r="AO11" s="40" t="n">
        <f aca="false">Table1[[#This Row],[LR1]]-Table1[[#This Row],[LR2]]</f>
        <v>7</v>
      </c>
      <c r="AP11" s="40" t="n">
        <f aca="false">Table1[[#This Row],[LR2]]-Table1[[#This Row],[LR3]]</f>
        <v>6</v>
      </c>
      <c r="AQ11" s="40" t="n">
        <f aca="false">Table1[[#This Row],[LR3]]-Table1[[#This Row],[LR4]]</f>
        <v>8</v>
      </c>
      <c r="AR11" s="40" t="n">
        <f aca="false">(Table1[[#This Row],[a(L)]]+Table1[[#This Row],[b(L)]])/(Table1[[#This Row],[a(L)]]+Table1[[#This Row],[b(L)]]+Table1[[#This Row],[c(L)]])</f>
        <v>0.619047619047619</v>
      </c>
      <c r="AS11" s="40" t="n">
        <f aca="false">Table1[[#This Row],[a(L)]]^2/SQRT(Table1[[#This Row],[a(L)]]^2+Table1[[#This Row],[b(L)]]^2+Table1[[#This Row],[c(L)]]^2)</f>
        <v>4.0142364105433</v>
      </c>
      <c r="AT11" s="40" t="n">
        <f aca="false">Table1[[#This Row],[b(L)]]^2/SQRT(Table1[[#This Row],[a(L)]]^2+Table1[[#This Row],[b(L)]]^2+Table1[[#This Row],[c(L)]]^2)</f>
        <v>2.94923491386855</v>
      </c>
      <c r="AU11" s="40" t="n">
        <f aca="false">Table1[[#This Row],[c(L)]]^2/SQRT(Table1[[#This Row],[a(L)]]^2+Table1[[#This Row],[b(L)]]^2+Table1[[#This Row],[c(L)]]^2)</f>
        <v>5.24308429132186</v>
      </c>
      <c r="AV11" s="41" t="n">
        <f aca="false">_xlfn.VAR.P(Table1[[#This Row],[D3]:[C3]])</f>
        <v>54.1302083333333</v>
      </c>
      <c r="AW11" s="41" t="n">
        <f aca="false">_xlfn.VAR.P(Table1[[#This Row],[D1]:[C1]])</f>
        <v>43.25</v>
      </c>
      <c r="AX11" s="41" t="n">
        <f aca="false">_xlfn.VAR.P(Table1[[#This Row],[D2]:[C2]])</f>
        <v>59.6875</v>
      </c>
      <c r="AY11" s="42"/>
      <c r="AZ11" s="43"/>
      <c r="BA11" s="44"/>
      <c r="BB1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1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1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11" s="45"/>
      <c r="BF11" s="45"/>
      <c r="BG11" s="45"/>
      <c r="BH11" s="46" t="n">
        <v>4</v>
      </c>
      <c r="BI11" s="46" t="n">
        <v>4</v>
      </c>
      <c r="BJ11" s="46" t="str">
        <f aca="false">VLOOKUP(Table1[[#This Row],[Man Pri]],Key!$B$1:$D$15,2,FALSE())</f>
        <v>C</v>
      </c>
      <c r="BK11" s="46" t="n">
        <f aca="false">VLOOKUP(Table1[[#This Row],[Man Pri]],Key!$B$1:$D$15,3,FALSE())</f>
        <v>1</v>
      </c>
      <c r="BL11" s="46" t="str">
        <f aca="false">VLOOKUP(Table1[[#This Row],[Man Sec]],Key!$B$1:$D$15,2,FALSE())</f>
        <v>C</v>
      </c>
      <c r="BM11" s="46" t="n">
        <f aca="false">VLOOKUP(Table1[[#This Row],[Man Sec]],Key!$B$1:$D$15,3,FALSE())</f>
        <v>1</v>
      </c>
      <c r="BN11" s="45"/>
      <c r="BO11" s="45"/>
      <c r="BP11" s="45"/>
      <c r="BQ11" s="47"/>
      <c r="BR11" s="47"/>
      <c r="BS11" s="47"/>
      <c r="BT11" s="48"/>
      <c r="BU11" s="48"/>
      <c r="BV11" s="48"/>
      <c r="BW11" s="47" t="e">
        <f aca="false">VLOOKUP(Table1[[#This Row],[AI Pr]],Key!$A$1:$B$15,2,0)</f>
        <v>#N/A</v>
      </c>
      <c r="BX11" s="48" t="e">
        <f aca="false">VLOOKUP(Table1[[#This Row],[AI Sec]],Key!$A$1:$B$15,2,0)</f>
        <v>#N/A</v>
      </c>
      <c r="BY11" s="49" t="e">
        <f aca="false">IF(AND(BW11=BH11,BX11=BI11),"Both Match",IF(BW11=BH11,"Sec Missed",IF(BX11=BI11,"Pri Missed",IF(AND(BW11=BI11,BX11=BH11),"Interchanged","Both Missed"))))</f>
        <v>#N/A</v>
      </c>
      <c r="FJ11" s="0"/>
    </row>
    <row r="12" s="1" customFormat="true" ht="48" hidden="false" customHeight="true" outlineLevel="0" collapsed="false">
      <c r="A12" s="36" t="n">
        <v>2084</v>
      </c>
      <c r="B12" s="36" t="n">
        <v>2084</v>
      </c>
      <c r="C12" s="36" t="n">
        <v>16</v>
      </c>
      <c r="D12" s="36" t="n">
        <v>26.25</v>
      </c>
      <c r="E12" s="36" t="n">
        <v>3</v>
      </c>
      <c r="F12" s="36" t="n">
        <v>19</v>
      </c>
      <c r="G12" s="36" t="n">
        <v>9</v>
      </c>
      <c r="H12" s="36" t="n">
        <v>26</v>
      </c>
      <c r="I12" s="36" t="n">
        <v>7</v>
      </c>
      <c r="J12" s="36" t="n">
        <v>16</v>
      </c>
      <c r="K12" s="36" t="n">
        <v>12</v>
      </c>
      <c r="L12" s="36" t="n">
        <v>26.125</v>
      </c>
      <c r="M12" s="36" t="n">
        <v>4</v>
      </c>
      <c r="N12" s="36" t="n">
        <v>18</v>
      </c>
      <c r="O12" s="37" t="n">
        <f aca="false">LARGE(Table1[[#This Row],[D3]:[C3]],1)</f>
        <v>26.125</v>
      </c>
      <c r="P12" s="37" t="n">
        <f aca="false">LARGE(Table1[[#This Row],[D3]:[C3]],2)</f>
        <v>18</v>
      </c>
      <c r="Q12" s="37" t="n">
        <f aca="false">LARGE(Table1[[#This Row],[D3]:[C3]],3)</f>
        <v>12</v>
      </c>
      <c r="R12" s="37" t="n">
        <f aca="false">LARGE(Table1[[#This Row],[D3]:[C3]],4)</f>
        <v>4</v>
      </c>
      <c r="S12" s="38" t="n">
        <f aca="false">LARGE(Table1[[#This Row],[D1]:[C1]],1)</f>
        <v>26.25</v>
      </c>
      <c r="T12" s="38" t="n">
        <f aca="false">LARGE(Table1[[#This Row],[D1]:[C1]],2)</f>
        <v>19</v>
      </c>
      <c r="U12" s="38" t="n">
        <f aca="false">LARGE(Table1[[#This Row],[D1]:[C1]],3)</f>
        <v>16</v>
      </c>
      <c r="V12" s="38" t="n">
        <f aca="false">LARGE(Table1[[#This Row],[D1]:[C1]],4)</f>
        <v>3</v>
      </c>
      <c r="W12" s="39" t="n">
        <f aca="false">LARGE(Table1[[#This Row],[D2]:[C2]],1)</f>
        <v>26</v>
      </c>
      <c r="X12" s="39" t="n">
        <f aca="false">LARGE(Table1[[#This Row],[D2]:[C2]],2)</f>
        <v>16</v>
      </c>
      <c r="Y12" s="39" t="n">
        <f aca="false">LARGE(Table1[[#This Row],[D2]:[C2]],3)</f>
        <v>9</v>
      </c>
      <c r="Z12" s="39" t="n">
        <f aca="false">LARGE(Table1[[#This Row],[D2]:[C2]],4)</f>
        <v>7</v>
      </c>
      <c r="AA12" s="40" t="n">
        <f aca="false">Table1[[#This Row],[DR1]]-Table1[[#This Row],[DR2]]</f>
        <v>8.125</v>
      </c>
      <c r="AB12" s="40" t="n">
        <f aca="false">Table1[[#This Row],[DR2]]-Table1[[#This Row],[DR3]]</f>
        <v>6</v>
      </c>
      <c r="AC12" s="40" t="n">
        <f aca="false">Table1[[#This Row],[DR3]]-Table1[[#This Row],[DR4]]</f>
        <v>8</v>
      </c>
      <c r="AD12" s="40" t="n">
        <f aca="false">(Table1[[#This Row],[a(D)]]+Table1[[#This Row],[b(D)]])/SUM(Table1[[#This Row],[a(D)]:[c(D)]])</f>
        <v>0.638418079096045</v>
      </c>
      <c r="AE12" s="40" t="n">
        <f aca="false">Table1[[#This Row],[a(D)]]^2/SQRT(Table1[[#This Row],[a(D)]]^2+Table1[[#This Row],[b(D)]]^2+Table1[[#This Row],[c(D)]]^2)</f>
        <v>5.12356507889253</v>
      </c>
      <c r="AF12" s="40" t="n">
        <f aca="false">Table1[[#This Row],[b(D)]]^2/SQRT(Table1[[#This Row],[a(D)]]^2+Table1[[#This Row],[b(D)]]^2+Table1[[#This Row],[c(D)]]^2)</f>
        <v>2.79401040041856</v>
      </c>
      <c r="AG12" s="40" t="n">
        <f aca="false">Table1[[#This Row],[c(D)]]^2/SQRT(Table1[[#This Row],[a(D)]]^2+Table1[[#This Row],[b(D)]]^2+Table1[[#This Row],[c(D)]]^2)</f>
        <v>4.9671296007441</v>
      </c>
      <c r="AH12" s="40" t="n">
        <f aca="false">Table1[[#This Row],[MR1]]-Table1[[#This Row],[MR2]]</f>
        <v>7.25</v>
      </c>
      <c r="AI12" s="40" t="n">
        <f aca="false">Table1[[#This Row],[MR2]]-Table1[[#This Row],[MR3]]</f>
        <v>3</v>
      </c>
      <c r="AJ12" s="40" t="n">
        <f aca="false">Table1[[#This Row],[MR3]]-Table1[[#This Row],[MR4]]</f>
        <v>13</v>
      </c>
      <c r="AK12" s="40" t="n">
        <f aca="false">(Table1[[#This Row],[a(M)]]+Table1[[#This Row],[b(M)]])/(Table1[[#This Row],[a(M)]]+Table1[[#This Row],[b(M)]]+Table1[[#This Row],[c(M)]])</f>
        <v>0.440860215053763</v>
      </c>
      <c r="AL12" s="40" t="n">
        <f aca="false">Table1[[#This Row],[a(M)]]^2/SQRT(Table1[[#This Row],[a(M)]]^2+Table1[[#This Row],[b(M)]]^2+Table1[[#This Row],[c(M)]]^2)</f>
        <v>3.46163821671175</v>
      </c>
      <c r="AM12" s="40" t="n">
        <f aca="false">Table1[[#This Row],[b(M)]]^2/SQRT(Table1[[#This Row],[a(M)]]^2+Table1[[#This Row],[b(M)]]^2+Table1[[#This Row],[c(M)]]^2)</f>
        <v>0.592718077534473</v>
      </c>
      <c r="AN12" s="40" t="n">
        <f aca="false">Table1[[#This Row],[c(M)]]^2/SQRT(Table1[[#This Row],[a(M)]]^2+Table1[[#This Row],[b(M)]]^2+Table1[[#This Row],[c(M)]]^2)</f>
        <v>11.129928344814</v>
      </c>
      <c r="AO12" s="40" t="n">
        <f aca="false">Table1[[#This Row],[LR1]]-Table1[[#This Row],[LR2]]</f>
        <v>10</v>
      </c>
      <c r="AP12" s="40" t="n">
        <f aca="false">Table1[[#This Row],[LR2]]-Table1[[#This Row],[LR3]]</f>
        <v>7</v>
      </c>
      <c r="AQ12" s="40" t="n">
        <f aca="false">Table1[[#This Row],[LR3]]-Table1[[#This Row],[LR4]]</f>
        <v>2</v>
      </c>
      <c r="AR12" s="40" t="n">
        <f aca="false">(Table1[[#This Row],[a(L)]]+Table1[[#This Row],[b(L)]])/(Table1[[#This Row],[a(L)]]+Table1[[#This Row],[b(L)]]+Table1[[#This Row],[c(L)]])</f>
        <v>0.894736842105263</v>
      </c>
      <c r="AS12" s="40" t="n">
        <f aca="false">Table1[[#This Row],[a(L)]]^2/SQRT(Table1[[#This Row],[a(L)]]^2+Table1[[#This Row],[b(L)]]^2+Table1[[#This Row],[c(L)]]^2)</f>
        <v>8.08452083454443</v>
      </c>
      <c r="AT12" s="40" t="n">
        <f aca="false">Table1[[#This Row],[b(L)]]^2/SQRT(Table1[[#This Row],[a(L)]]^2+Table1[[#This Row],[b(L)]]^2+Table1[[#This Row],[c(L)]]^2)</f>
        <v>3.96141520892677</v>
      </c>
      <c r="AU12" s="40" t="n">
        <f aca="false">Table1[[#This Row],[c(L)]]^2/SQRT(Table1[[#This Row],[a(L)]]^2+Table1[[#This Row],[b(L)]]^2+Table1[[#This Row],[c(L)]]^2)</f>
        <v>0.323380833381777</v>
      </c>
      <c r="AV12" s="41" t="n">
        <f aca="false">_xlfn.VAR.P(Table1[[#This Row],[D3]:[C3]])</f>
        <v>65.6904296875</v>
      </c>
      <c r="AW12" s="41" t="n">
        <f aca="false">_xlfn.VAR.P(Table1[[#This Row],[D1]:[C1]])</f>
        <v>70.76171875</v>
      </c>
      <c r="AX12" s="41" t="n">
        <f aca="false">_xlfn.VAR.P(Table1[[#This Row],[D2]:[C2]])</f>
        <v>55.25</v>
      </c>
      <c r="AY12" s="42"/>
      <c r="AZ12" s="43"/>
      <c r="BA12" s="44"/>
      <c r="BB1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1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1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12" s="45"/>
      <c r="BF12" s="45"/>
      <c r="BG12" s="45"/>
      <c r="BH12" s="46" t="n">
        <v>2</v>
      </c>
      <c r="BI12" s="46" t="n">
        <v>2</v>
      </c>
      <c r="BJ12" s="46" t="str">
        <f aca="false">VLOOKUP(Table1[[#This Row],[Man Pri]],Key!$B$1:$D$15,2,FALSE())</f>
        <v>I</v>
      </c>
      <c r="BK12" s="46" t="n">
        <f aca="false">VLOOKUP(Table1[[#This Row],[Man Pri]],Key!$B$1:$D$15,3,FALSE())</f>
        <v>1</v>
      </c>
      <c r="BL12" s="46" t="str">
        <f aca="false">VLOOKUP(Table1[[#This Row],[Man Sec]],Key!$B$1:$D$15,2,FALSE())</f>
        <v>I</v>
      </c>
      <c r="BM12" s="46" t="n">
        <f aca="false">VLOOKUP(Table1[[#This Row],[Man Sec]],Key!$B$1:$D$15,3,FALSE())</f>
        <v>1</v>
      </c>
      <c r="BN12" s="45"/>
      <c r="BO12" s="45"/>
      <c r="BP12" s="45"/>
      <c r="BQ12" s="47"/>
      <c r="BR12" s="47"/>
      <c r="BS12" s="47"/>
      <c r="BT12" s="48"/>
      <c r="BU12" s="48"/>
      <c r="BV12" s="48"/>
      <c r="BW12" s="47" t="e">
        <f aca="false">VLOOKUP(Table1[[#This Row],[AI Pr]],Key!$A$1:$B$15,2,0)</f>
        <v>#N/A</v>
      </c>
      <c r="BX12" s="48" t="e">
        <f aca="false">VLOOKUP(Table1[[#This Row],[AI Sec]],Key!$A$1:$B$15,2,0)</f>
        <v>#N/A</v>
      </c>
      <c r="BY12" s="49" t="e">
        <f aca="false">IF(AND(BW12=BH12,BX12=BI12),"Both Match",IF(BW12=BH12,"Sec Missed",IF(BX12=BI12,"Pri Missed",IF(AND(BW12=BI12,BX12=BH12),"Interchanged","Both Missed"))))</f>
        <v>#N/A</v>
      </c>
      <c r="FJ12" s="0"/>
    </row>
    <row r="13" s="1" customFormat="true" ht="48" hidden="false" customHeight="true" outlineLevel="0" collapsed="false">
      <c r="A13" s="36" t="n">
        <v>2085</v>
      </c>
      <c r="B13" s="36" t="n">
        <v>2085</v>
      </c>
      <c r="C13" s="36" t="n">
        <v>14</v>
      </c>
      <c r="D13" s="36" t="n">
        <v>16</v>
      </c>
      <c r="E13" s="36" t="n">
        <v>7</v>
      </c>
      <c r="F13" s="36" t="n">
        <v>24</v>
      </c>
      <c r="G13" s="36" t="n">
        <v>12</v>
      </c>
      <c r="H13" s="36" t="n">
        <v>4</v>
      </c>
      <c r="I13" s="36" t="n">
        <v>12</v>
      </c>
      <c r="J13" s="36" t="n">
        <v>28</v>
      </c>
      <c r="K13" s="36" t="n">
        <v>14</v>
      </c>
      <c r="L13" s="36" t="n">
        <v>9.5</v>
      </c>
      <c r="M13" s="36" t="n">
        <v>8</v>
      </c>
      <c r="N13" s="36" t="n">
        <v>25.5</v>
      </c>
      <c r="O13" s="37" t="n">
        <f aca="false">LARGE(Table1[[#This Row],[D3]:[C3]],1)</f>
        <v>25.5</v>
      </c>
      <c r="P13" s="37" t="n">
        <f aca="false">LARGE(Table1[[#This Row],[D3]:[C3]],2)</f>
        <v>14</v>
      </c>
      <c r="Q13" s="37" t="n">
        <f aca="false">LARGE(Table1[[#This Row],[D3]:[C3]],3)</f>
        <v>9.5</v>
      </c>
      <c r="R13" s="37" t="n">
        <f aca="false">LARGE(Table1[[#This Row],[D3]:[C3]],4)</f>
        <v>8</v>
      </c>
      <c r="S13" s="38" t="n">
        <f aca="false">LARGE(Table1[[#This Row],[D1]:[C1]],1)</f>
        <v>24</v>
      </c>
      <c r="T13" s="38" t="n">
        <f aca="false">LARGE(Table1[[#This Row],[D1]:[C1]],2)</f>
        <v>16</v>
      </c>
      <c r="U13" s="38" t="n">
        <f aca="false">LARGE(Table1[[#This Row],[D1]:[C1]],3)</f>
        <v>14</v>
      </c>
      <c r="V13" s="38" t="n">
        <f aca="false">LARGE(Table1[[#This Row],[D1]:[C1]],4)</f>
        <v>7</v>
      </c>
      <c r="W13" s="39" t="n">
        <f aca="false">LARGE(Table1[[#This Row],[D2]:[C2]],1)</f>
        <v>28</v>
      </c>
      <c r="X13" s="39" t="n">
        <f aca="false">LARGE(Table1[[#This Row],[D2]:[C2]],2)</f>
        <v>12</v>
      </c>
      <c r="Y13" s="39" t="n">
        <f aca="false">LARGE(Table1[[#This Row],[D2]:[C2]],3)</f>
        <v>12</v>
      </c>
      <c r="Z13" s="39" t="n">
        <f aca="false">LARGE(Table1[[#This Row],[D2]:[C2]],4)</f>
        <v>4</v>
      </c>
      <c r="AA13" s="40" t="n">
        <f aca="false">Table1[[#This Row],[DR1]]-Table1[[#This Row],[DR2]]</f>
        <v>11.5</v>
      </c>
      <c r="AB13" s="40" t="n">
        <f aca="false">Table1[[#This Row],[DR2]]-Table1[[#This Row],[DR3]]</f>
        <v>4.5</v>
      </c>
      <c r="AC13" s="40" t="n">
        <f aca="false">Table1[[#This Row],[DR3]]-Table1[[#This Row],[DR4]]</f>
        <v>1.5</v>
      </c>
      <c r="AD13" s="40" t="n">
        <f aca="false">(Table1[[#This Row],[a(D)]]+Table1[[#This Row],[b(D)]])/SUM(Table1[[#This Row],[a(D)]:[c(D)]])</f>
        <v>0.914285714285714</v>
      </c>
      <c r="AE13" s="40" t="n">
        <f aca="false">Table1[[#This Row],[a(D)]]^2/SQRT(Table1[[#This Row],[a(D)]]^2+Table1[[#This Row],[b(D)]]^2+Table1[[#This Row],[c(D)]]^2)</f>
        <v>10.6311525947439</v>
      </c>
      <c r="AF13" s="40" t="n">
        <f aca="false">Table1[[#This Row],[b(D)]]^2/SQRT(Table1[[#This Row],[a(D)]]^2+Table1[[#This Row],[b(D)]]^2+Table1[[#This Row],[c(D)]]^2)</f>
        <v>1.62783243889274</v>
      </c>
      <c r="AG13" s="40" t="n">
        <f aca="false">Table1[[#This Row],[c(D)]]^2/SQRT(Table1[[#This Row],[a(D)]]^2+Table1[[#This Row],[b(D)]]^2+Table1[[#This Row],[c(D)]]^2)</f>
        <v>0.180870270988082</v>
      </c>
      <c r="AH13" s="40" t="n">
        <f aca="false">Table1[[#This Row],[MR1]]-Table1[[#This Row],[MR2]]</f>
        <v>8</v>
      </c>
      <c r="AI13" s="40" t="n">
        <f aca="false">Table1[[#This Row],[MR2]]-Table1[[#This Row],[MR3]]</f>
        <v>2</v>
      </c>
      <c r="AJ13" s="40" t="n">
        <f aca="false">Table1[[#This Row],[MR3]]-Table1[[#This Row],[MR4]]</f>
        <v>7</v>
      </c>
      <c r="AK13" s="40" t="n">
        <f aca="false">(Table1[[#This Row],[a(M)]]+Table1[[#This Row],[b(M)]])/(Table1[[#This Row],[a(M)]]+Table1[[#This Row],[b(M)]]+Table1[[#This Row],[c(M)]])</f>
        <v>0.588235294117647</v>
      </c>
      <c r="AL13" s="40" t="n">
        <f aca="false">Table1[[#This Row],[a(M)]]^2/SQRT(Table1[[#This Row],[a(M)]]^2+Table1[[#This Row],[b(M)]]^2+Table1[[#This Row],[c(M)]]^2)</f>
        <v>5.91680209306911</v>
      </c>
      <c r="AM13" s="40" t="n">
        <f aca="false">Table1[[#This Row],[b(M)]]^2/SQRT(Table1[[#This Row],[a(M)]]^2+Table1[[#This Row],[b(M)]]^2+Table1[[#This Row],[c(M)]]^2)</f>
        <v>0.369800130816819</v>
      </c>
      <c r="AN13" s="40" t="n">
        <f aca="false">Table1[[#This Row],[c(M)]]^2/SQRT(Table1[[#This Row],[a(M)]]^2+Table1[[#This Row],[b(M)]]^2+Table1[[#This Row],[c(M)]]^2)</f>
        <v>4.53005160250604</v>
      </c>
      <c r="AO13" s="40" t="n">
        <f aca="false">Table1[[#This Row],[LR1]]-Table1[[#This Row],[LR2]]</f>
        <v>16</v>
      </c>
      <c r="AP13" s="40" t="n">
        <f aca="false">Table1[[#This Row],[LR2]]-Table1[[#This Row],[LR3]]</f>
        <v>0</v>
      </c>
      <c r="AQ13" s="40" t="n">
        <f aca="false">Table1[[#This Row],[LR3]]-Table1[[#This Row],[LR4]]</f>
        <v>8</v>
      </c>
      <c r="AR13" s="40" t="n">
        <f aca="false">(Table1[[#This Row],[a(L)]]+Table1[[#This Row],[b(L)]])/(Table1[[#This Row],[a(L)]]+Table1[[#This Row],[b(L)]]+Table1[[#This Row],[c(L)]])</f>
        <v>0.666666666666667</v>
      </c>
      <c r="AS13" s="40" t="n">
        <f aca="false">Table1[[#This Row],[a(L)]]^2/SQRT(Table1[[#This Row],[a(L)]]^2+Table1[[#This Row],[b(L)]]^2+Table1[[#This Row],[c(L)]]^2)</f>
        <v>14.3108350559987</v>
      </c>
      <c r="AT13" s="40" t="n">
        <f aca="false">Table1[[#This Row],[b(L)]]^2/SQRT(Table1[[#This Row],[a(L)]]^2+Table1[[#This Row],[b(L)]]^2+Table1[[#This Row],[c(L)]]^2)</f>
        <v>0</v>
      </c>
      <c r="AU13" s="40" t="n">
        <f aca="false">Table1[[#This Row],[c(L)]]^2/SQRT(Table1[[#This Row],[a(L)]]^2+Table1[[#This Row],[b(L)]]^2+Table1[[#This Row],[c(L)]]^2)</f>
        <v>3.57770876399966</v>
      </c>
      <c r="AV13" s="41" t="n">
        <f aca="false">_xlfn.VAR.P(Table1[[#This Row],[D3]:[C3]])</f>
        <v>47.0625</v>
      </c>
      <c r="AW13" s="41" t="n">
        <f aca="false">_xlfn.VAR.P(Table1[[#This Row],[D1]:[C1]])</f>
        <v>36.6875</v>
      </c>
      <c r="AX13" s="41" t="n">
        <f aca="false">_xlfn.VAR.P(Table1[[#This Row],[D2]:[C2]])</f>
        <v>76</v>
      </c>
      <c r="AY13" s="42"/>
      <c r="AZ13" s="43"/>
      <c r="BA13" s="44"/>
      <c r="BB1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1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1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13" s="45"/>
      <c r="BF13" s="45"/>
      <c r="BG13" s="45"/>
      <c r="BH13" s="46" t="n">
        <v>4</v>
      </c>
      <c r="BI13" s="46" t="n">
        <v>4</v>
      </c>
      <c r="BJ13" s="46" t="str">
        <f aca="false">VLOOKUP(Table1[[#This Row],[Man Pri]],Key!$B$1:$D$15,2,FALSE())</f>
        <v>C</v>
      </c>
      <c r="BK13" s="46" t="n">
        <f aca="false">VLOOKUP(Table1[[#This Row],[Man Pri]],Key!$B$1:$D$15,3,FALSE())</f>
        <v>1</v>
      </c>
      <c r="BL13" s="46" t="str">
        <f aca="false">VLOOKUP(Table1[[#This Row],[Man Sec]],Key!$B$1:$D$15,2,FALSE())</f>
        <v>C</v>
      </c>
      <c r="BM13" s="46" t="n">
        <f aca="false">VLOOKUP(Table1[[#This Row],[Man Sec]],Key!$B$1:$D$15,3,FALSE())</f>
        <v>1</v>
      </c>
      <c r="BN13" s="45"/>
      <c r="BO13" s="45"/>
      <c r="BP13" s="45"/>
      <c r="BQ13" s="47"/>
      <c r="BR13" s="47"/>
      <c r="BS13" s="47"/>
      <c r="BT13" s="48"/>
      <c r="BU13" s="48"/>
      <c r="BV13" s="48"/>
      <c r="BW13" s="47" t="e">
        <f aca="false">VLOOKUP(Table1[[#This Row],[AI Pr]],Key!$A$1:$B$15,2,0)</f>
        <v>#N/A</v>
      </c>
      <c r="BX13" s="48" t="e">
        <f aca="false">VLOOKUP(Table1[[#This Row],[AI Sec]],Key!$A$1:$B$15,2,0)</f>
        <v>#N/A</v>
      </c>
      <c r="BY13" s="49" t="e">
        <f aca="false">IF(AND(BW13=BH13,BX13=BI13),"Both Match",IF(BW13=BH13,"Sec Missed",IF(BX13=BI13,"Pri Missed",IF(AND(BW13=BI13,BX13=BH13),"Interchanged","Both Missed"))))</f>
        <v>#N/A</v>
      </c>
      <c r="FJ13" s="0"/>
    </row>
    <row r="14" s="1" customFormat="true" ht="48" hidden="false" customHeight="true" outlineLevel="0" collapsed="false">
      <c r="A14" s="36" t="n">
        <v>2086</v>
      </c>
      <c r="B14" s="36" t="n">
        <v>2086</v>
      </c>
      <c r="C14" s="36" t="n">
        <v>12</v>
      </c>
      <c r="D14" s="36" t="n">
        <v>26</v>
      </c>
      <c r="E14" s="36" t="n">
        <v>3</v>
      </c>
      <c r="F14" s="36" t="n">
        <v>16</v>
      </c>
      <c r="G14" s="36" t="n">
        <v>25</v>
      </c>
      <c r="H14" s="36" t="n">
        <v>28</v>
      </c>
      <c r="I14" s="36" t="n">
        <v>1.82352941176471</v>
      </c>
      <c r="J14" s="36" t="n">
        <v>22</v>
      </c>
      <c r="K14" s="36" t="n">
        <v>19</v>
      </c>
      <c r="L14" s="36" t="n">
        <v>26</v>
      </c>
      <c r="M14" s="36" t="n">
        <v>2.6</v>
      </c>
      <c r="N14" s="36" t="n">
        <v>19</v>
      </c>
      <c r="O14" s="37" t="n">
        <f aca="false">LARGE(Table1[[#This Row],[D3]:[C3]],1)</f>
        <v>26</v>
      </c>
      <c r="P14" s="37" t="n">
        <f aca="false">LARGE(Table1[[#This Row],[D3]:[C3]],2)</f>
        <v>19</v>
      </c>
      <c r="Q14" s="37" t="n">
        <f aca="false">LARGE(Table1[[#This Row],[D3]:[C3]],3)</f>
        <v>19</v>
      </c>
      <c r="R14" s="37" t="n">
        <f aca="false">LARGE(Table1[[#This Row],[D3]:[C3]],4)</f>
        <v>2.6</v>
      </c>
      <c r="S14" s="38" t="n">
        <f aca="false">LARGE(Table1[[#This Row],[D1]:[C1]],1)</f>
        <v>26</v>
      </c>
      <c r="T14" s="38" t="n">
        <f aca="false">LARGE(Table1[[#This Row],[D1]:[C1]],2)</f>
        <v>16</v>
      </c>
      <c r="U14" s="38" t="n">
        <f aca="false">LARGE(Table1[[#This Row],[D1]:[C1]],3)</f>
        <v>12</v>
      </c>
      <c r="V14" s="38" t="n">
        <f aca="false">LARGE(Table1[[#This Row],[D1]:[C1]],4)</f>
        <v>3</v>
      </c>
      <c r="W14" s="39" t="n">
        <f aca="false">LARGE(Table1[[#This Row],[D2]:[C2]],1)</f>
        <v>28</v>
      </c>
      <c r="X14" s="39" t="n">
        <f aca="false">LARGE(Table1[[#This Row],[D2]:[C2]],2)</f>
        <v>25</v>
      </c>
      <c r="Y14" s="39" t="n">
        <f aca="false">LARGE(Table1[[#This Row],[D2]:[C2]],3)</f>
        <v>22</v>
      </c>
      <c r="Z14" s="39" t="n">
        <f aca="false">LARGE(Table1[[#This Row],[D2]:[C2]],4)</f>
        <v>1.82352941176471</v>
      </c>
      <c r="AA14" s="40" t="n">
        <f aca="false">Table1[[#This Row],[DR1]]-Table1[[#This Row],[DR2]]</f>
        <v>7</v>
      </c>
      <c r="AB14" s="40" t="n">
        <f aca="false">Table1[[#This Row],[DR2]]-Table1[[#This Row],[DR3]]</f>
        <v>0</v>
      </c>
      <c r="AC14" s="40" t="n">
        <f aca="false">Table1[[#This Row],[DR3]]-Table1[[#This Row],[DR4]]</f>
        <v>16.4</v>
      </c>
      <c r="AD14" s="40" t="n">
        <f aca="false">(Table1[[#This Row],[a(D)]]+Table1[[#This Row],[b(D)]])/SUM(Table1[[#This Row],[a(D)]:[c(D)]])</f>
        <v>0.299145299145299</v>
      </c>
      <c r="AE14" s="40" t="n">
        <f aca="false">Table1[[#This Row],[a(D)]]^2/SQRT(Table1[[#This Row],[a(D)]]^2+Table1[[#This Row],[b(D)]]^2+Table1[[#This Row],[c(D)]]^2)</f>
        <v>2.74795638793197</v>
      </c>
      <c r="AF14" s="40" t="n">
        <f aca="false">Table1[[#This Row],[b(D)]]^2/SQRT(Table1[[#This Row],[a(D)]]^2+Table1[[#This Row],[b(D)]]^2+Table1[[#This Row],[c(D)]]^2)</f>
        <v>0</v>
      </c>
      <c r="AG14" s="40" t="n">
        <f aca="false">Table1[[#This Row],[c(D)]]^2/SQRT(Table1[[#This Row],[a(D)]]^2+Table1[[#This Row],[b(D)]]^2+Table1[[#This Row],[c(D)]]^2)</f>
        <v>15.083476532616</v>
      </c>
      <c r="AH14" s="40" t="n">
        <f aca="false">Table1[[#This Row],[MR1]]-Table1[[#This Row],[MR2]]</f>
        <v>10</v>
      </c>
      <c r="AI14" s="40" t="n">
        <f aca="false">Table1[[#This Row],[MR2]]-Table1[[#This Row],[MR3]]</f>
        <v>4</v>
      </c>
      <c r="AJ14" s="40" t="n">
        <f aca="false">Table1[[#This Row],[MR3]]-Table1[[#This Row],[MR4]]</f>
        <v>9</v>
      </c>
      <c r="AK14" s="40" t="n">
        <f aca="false">(Table1[[#This Row],[a(M)]]+Table1[[#This Row],[b(M)]])/(Table1[[#This Row],[a(M)]]+Table1[[#This Row],[b(M)]]+Table1[[#This Row],[c(M)]])</f>
        <v>0.608695652173913</v>
      </c>
      <c r="AL14" s="40" t="n">
        <f aca="false">Table1[[#This Row],[a(M)]]^2/SQRT(Table1[[#This Row],[a(M)]]^2+Table1[[#This Row],[b(M)]]^2+Table1[[#This Row],[c(M)]]^2)</f>
        <v>7.12470499879097</v>
      </c>
      <c r="AM14" s="40" t="n">
        <f aca="false">Table1[[#This Row],[b(M)]]^2/SQRT(Table1[[#This Row],[a(M)]]^2+Table1[[#This Row],[b(M)]]^2+Table1[[#This Row],[c(M)]]^2)</f>
        <v>1.13995279980655</v>
      </c>
      <c r="AN14" s="40" t="n">
        <f aca="false">Table1[[#This Row],[c(M)]]^2/SQRT(Table1[[#This Row],[a(M)]]^2+Table1[[#This Row],[b(M)]]^2+Table1[[#This Row],[c(M)]]^2)</f>
        <v>5.77101104902068</v>
      </c>
      <c r="AO14" s="40" t="n">
        <f aca="false">Table1[[#This Row],[LR1]]-Table1[[#This Row],[LR2]]</f>
        <v>3</v>
      </c>
      <c r="AP14" s="40" t="n">
        <f aca="false">Table1[[#This Row],[LR2]]-Table1[[#This Row],[LR3]]</f>
        <v>3</v>
      </c>
      <c r="AQ14" s="40" t="n">
        <f aca="false">Table1[[#This Row],[LR3]]-Table1[[#This Row],[LR4]]</f>
        <v>20.1764705882353</v>
      </c>
      <c r="AR14" s="40" t="n">
        <f aca="false">(Table1[[#This Row],[a(L)]]+Table1[[#This Row],[b(L)]])/(Table1[[#This Row],[a(L)]]+Table1[[#This Row],[b(L)]]+Table1[[#This Row],[c(L)]])</f>
        <v>0.229213483146067</v>
      </c>
      <c r="AS14" s="40" t="n">
        <f aca="false">Table1[[#This Row],[a(L)]]^2/SQRT(Table1[[#This Row],[a(L)]]^2+Table1[[#This Row],[b(L)]]^2+Table1[[#This Row],[c(L)]]^2)</f>
        <v>0.436517925735012</v>
      </c>
      <c r="AT14" s="40" t="n">
        <f aca="false">Table1[[#This Row],[b(L)]]^2/SQRT(Table1[[#This Row],[a(L)]]^2+Table1[[#This Row],[b(L)]]^2+Table1[[#This Row],[c(L)]]^2)</f>
        <v>0.436517925735012</v>
      </c>
      <c r="AU14" s="40" t="n">
        <f aca="false">Table1[[#This Row],[c(L)]]^2/SQRT(Table1[[#This Row],[a(L)]]^2+Table1[[#This Row],[b(L)]]^2+Table1[[#This Row],[c(L)]]^2)</f>
        <v>19.74467414256</v>
      </c>
      <c r="AV14" s="50" t="n">
        <f aca="false">_xlfn.VAR.P(Table1[[#This Row],[D3]:[C3]])</f>
        <v>73.9675</v>
      </c>
      <c r="AW14" s="50" t="n">
        <f aca="false">_xlfn.VAR.P(Table1[[#This Row],[D1]:[C1]])</f>
        <v>68.1875</v>
      </c>
      <c r="AX14" s="50" t="n">
        <f aca="false">_xlfn.VAR.P(Table1[[#This Row],[D2]:[C2]])</f>
        <v>105.215397923876</v>
      </c>
      <c r="AY14" s="42"/>
      <c r="AZ14" s="43"/>
      <c r="BA14" s="44"/>
      <c r="BB1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1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1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14" s="45"/>
      <c r="BF14" s="45"/>
      <c r="BG14" s="45"/>
      <c r="BH14" s="51" t="n">
        <v>12</v>
      </c>
      <c r="BI14" s="52" t="n">
        <v>2</v>
      </c>
      <c r="BJ14" s="51" t="str">
        <f aca="false">VLOOKUP(Table1[[#This Row],[Man Pri]],Key!$B$1:$D$15,2,FALSE())</f>
        <v>DIC</v>
      </c>
      <c r="BK14" s="51" t="n">
        <f aca="false">VLOOKUP(Table1[[#This Row],[Man Pri]],Key!$B$1:$D$15,3,FALSE())</f>
        <v>3</v>
      </c>
      <c r="BL14" s="52" t="str">
        <f aca="false">VLOOKUP(Table1[[#This Row],[Man Sec]],Key!$B$1:$D$15,2,FALSE())</f>
        <v>I</v>
      </c>
      <c r="BM14" s="52" t="n">
        <f aca="false">VLOOKUP(Table1[[#This Row],[Man Sec]],Key!$B$1:$D$15,3,FALSE())</f>
        <v>1</v>
      </c>
      <c r="BN14" s="45"/>
      <c r="BO14" s="45"/>
      <c r="BP14" s="45"/>
      <c r="BQ14" s="47"/>
      <c r="BR14" s="47"/>
      <c r="BS14" s="47"/>
      <c r="BT14" s="48"/>
      <c r="BU14" s="48"/>
      <c r="BV14" s="48"/>
      <c r="BW14" s="47" t="e">
        <f aca="false">VLOOKUP(Table1[[#This Row],[AI Pr]],Key!$A$1:$B$15,2,0)</f>
        <v>#N/A</v>
      </c>
      <c r="BX14" s="48" t="e">
        <f aca="false">VLOOKUP(Table1[[#This Row],[AI Sec]],Key!$A$1:$B$15,2,0)</f>
        <v>#N/A</v>
      </c>
      <c r="BY14" s="49" t="e">
        <f aca="false">IF(AND(BW14=BH14,BX14=BI14),"Both Match",IF(BW14=BH14,"Sec Missed",IF(BX14=BI14,"Pri Missed",IF(AND(BW14=BI14,BX14=BH14),"Interchanged","Both Missed"))))</f>
        <v>#N/A</v>
      </c>
      <c r="FJ14" s="0"/>
    </row>
    <row r="15" s="1" customFormat="true" ht="48" hidden="false" customHeight="true" outlineLevel="0" collapsed="false">
      <c r="A15" s="36" t="n">
        <v>2087</v>
      </c>
      <c r="B15" s="36" t="n">
        <v>2087</v>
      </c>
      <c r="C15" s="36" t="n">
        <v>14</v>
      </c>
      <c r="D15" s="36" t="n">
        <v>22</v>
      </c>
      <c r="E15" s="36" t="n">
        <v>4</v>
      </c>
      <c r="F15" s="36" t="n">
        <v>26</v>
      </c>
      <c r="G15" s="36" t="n">
        <v>22</v>
      </c>
      <c r="H15" s="36" t="n">
        <v>10</v>
      </c>
      <c r="I15" s="36" t="n">
        <v>5</v>
      </c>
      <c r="J15" s="36" t="n">
        <v>16</v>
      </c>
      <c r="K15" s="36" t="n">
        <v>18</v>
      </c>
      <c r="L15" s="36" t="n">
        <v>16</v>
      </c>
      <c r="M15" s="36" t="n">
        <v>4</v>
      </c>
      <c r="N15" s="36" t="n">
        <v>23</v>
      </c>
      <c r="O15" s="37" t="n">
        <f aca="false">LARGE(Table1[[#This Row],[D3]:[C3]],1)</f>
        <v>23</v>
      </c>
      <c r="P15" s="37" t="n">
        <f aca="false">LARGE(Table1[[#This Row],[D3]:[C3]],2)</f>
        <v>18</v>
      </c>
      <c r="Q15" s="37" t="n">
        <f aca="false">LARGE(Table1[[#This Row],[D3]:[C3]],3)</f>
        <v>16</v>
      </c>
      <c r="R15" s="37" t="n">
        <f aca="false">LARGE(Table1[[#This Row],[D3]:[C3]],4)</f>
        <v>4</v>
      </c>
      <c r="S15" s="38" t="n">
        <f aca="false">LARGE(Table1[[#This Row],[D1]:[C1]],1)</f>
        <v>26</v>
      </c>
      <c r="T15" s="38" t="n">
        <f aca="false">LARGE(Table1[[#This Row],[D1]:[C1]],2)</f>
        <v>22</v>
      </c>
      <c r="U15" s="38" t="n">
        <f aca="false">LARGE(Table1[[#This Row],[D1]:[C1]],3)</f>
        <v>14</v>
      </c>
      <c r="V15" s="38" t="n">
        <f aca="false">LARGE(Table1[[#This Row],[D1]:[C1]],4)</f>
        <v>4</v>
      </c>
      <c r="W15" s="39" t="n">
        <f aca="false">LARGE(Table1[[#This Row],[D2]:[C2]],1)</f>
        <v>22</v>
      </c>
      <c r="X15" s="39" t="n">
        <f aca="false">LARGE(Table1[[#This Row],[D2]:[C2]],2)</f>
        <v>16</v>
      </c>
      <c r="Y15" s="39" t="n">
        <f aca="false">LARGE(Table1[[#This Row],[D2]:[C2]],3)</f>
        <v>10</v>
      </c>
      <c r="Z15" s="39" t="n">
        <f aca="false">LARGE(Table1[[#This Row],[D2]:[C2]],4)</f>
        <v>5</v>
      </c>
      <c r="AA15" s="40" t="n">
        <f aca="false">Table1[[#This Row],[DR1]]-Table1[[#This Row],[DR2]]</f>
        <v>5</v>
      </c>
      <c r="AB15" s="40" t="n">
        <f aca="false">Table1[[#This Row],[DR2]]-Table1[[#This Row],[DR3]]</f>
        <v>2</v>
      </c>
      <c r="AC15" s="40" t="n">
        <f aca="false">Table1[[#This Row],[DR3]]-Table1[[#This Row],[DR4]]</f>
        <v>12</v>
      </c>
      <c r="AD15" s="40" t="n">
        <f aca="false">(Table1[[#This Row],[a(D)]]+Table1[[#This Row],[b(D)]])/SUM(Table1[[#This Row],[a(D)]:[c(D)]])</f>
        <v>0.368421052631579</v>
      </c>
      <c r="AE15" s="40" t="n">
        <f aca="false">Table1[[#This Row],[a(D)]]^2/SQRT(Table1[[#This Row],[a(D)]]^2+Table1[[#This Row],[b(D)]]^2+Table1[[#This Row],[c(D)]]^2)</f>
        <v>1.90071480317426</v>
      </c>
      <c r="AF15" s="40" t="n">
        <f aca="false">Table1[[#This Row],[b(D)]]^2/SQRT(Table1[[#This Row],[a(D)]]^2+Table1[[#This Row],[b(D)]]^2+Table1[[#This Row],[c(D)]]^2)</f>
        <v>0.304114368507882</v>
      </c>
      <c r="AG15" s="40" t="n">
        <f aca="false">Table1[[#This Row],[c(D)]]^2/SQRT(Table1[[#This Row],[a(D)]]^2+Table1[[#This Row],[b(D)]]^2+Table1[[#This Row],[c(D)]]^2)</f>
        <v>10.9481172662838</v>
      </c>
      <c r="AH15" s="40" t="n">
        <f aca="false">Table1[[#This Row],[MR1]]-Table1[[#This Row],[MR2]]</f>
        <v>4</v>
      </c>
      <c r="AI15" s="40" t="n">
        <f aca="false">Table1[[#This Row],[MR2]]-Table1[[#This Row],[MR3]]</f>
        <v>8</v>
      </c>
      <c r="AJ15" s="40" t="n">
        <f aca="false">Table1[[#This Row],[MR3]]-Table1[[#This Row],[MR4]]</f>
        <v>10</v>
      </c>
      <c r="AK15" s="40" t="n">
        <f aca="false">(Table1[[#This Row],[a(M)]]+Table1[[#This Row],[b(M)]])/(Table1[[#This Row],[a(M)]]+Table1[[#This Row],[b(M)]]+Table1[[#This Row],[c(M)]])</f>
        <v>0.545454545454545</v>
      </c>
      <c r="AL15" s="40" t="n">
        <f aca="false">Table1[[#This Row],[a(M)]]^2/SQRT(Table1[[#This Row],[a(M)]]^2+Table1[[#This Row],[b(M)]]^2+Table1[[#This Row],[c(M)]]^2)</f>
        <v>1.19256958799989</v>
      </c>
      <c r="AM15" s="40" t="n">
        <f aca="false">Table1[[#This Row],[b(M)]]^2/SQRT(Table1[[#This Row],[a(M)]]^2+Table1[[#This Row],[b(M)]]^2+Table1[[#This Row],[c(M)]]^2)</f>
        <v>4.77027835199955</v>
      </c>
      <c r="AN15" s="40" t="n">
        <f aca="false">Table1[[#This Row],[c(M)]]^2/SQRT(Table1[[#This Row],[a(M)]]^2+Table1[[#This Row],[b(M)]]^2+Table1[[#This Row],[c(M)]]^2)</f>
        <v>7.4535599249993</v>
      </c>
      <c r="AO15" s="40" t="n">
        <f aca="false">Table1[[#This Row],[LR1]]-Table1[[#This Row],[LR2]]</f>
        <v>6</v>
      </c>
      <c r="AP15" s="40" t="n">
        <f aca="false">Table1[[#This Row],[LR2]]-Table1[[#This Row],[LR3]]</f>
        <v>6</v>
      </c>
      <c r="AQ15" s="40" t="n">
        <f aca="false">Table1[[#This Row],[LR3]]-Table1[[#This Row],[LR4]]</f>
        <v>5</v>
      </c>
      <c r="AR15" s="40" t="n">
        <f aca="false">(Table1[[#This Row],[a(L)]]+Table1[[#This Row],[b(L)]])/(Table1[[#This Row],[a(L)]]+Table1[[#This Row],[b(L)]]+Table1[[#This Row],[c(L)]])</f>
        <v>0.705882352941177</v>
      </c>
      <c r="AS15" s="40" t="n">
        <f aca="false">Table1[[#This Row],[a(L)]]^2/SQRT(Table1[[#This Row],[a(L)]]^2+Table1[[#This Row],[b(L)]]^2+Table1[[#This Row],[c(L)]]^2)</f>
        <v>3.65524619448103</v>
      </c>
      <c r="AT15" s="40" t="n">
        <f aca="false">Table1[[#This Row],[b(L)]]^2/SQRT(Table1[[#This Row],[a(L)]]^2+Table1[[#This Row],[b(L)]]^2+Table1[[#This Row],[c(L)]]^2)</f>
        <v>3.65524619448103</v>
      </c>
      <c r="AU15" s="40" t="n">
        <f aca="false">Table1[[#This Row],[c(L)]]^2/SQRT(Table1[[#This Row],[a(L)]]^2+Table1[[#This Row],[b(L)]]^2+Table1[[#This Row],[c(L)]]^2)</f>
        <v>2.53836541283405</v>
      </c>
      <c r="AV15" s="50" t="n">
        <f aca="false">_xlfn.VAR.P(Table1[[#This Row],[D3]:[C3]])</f>
        <v>48.6875</v>
      </c>
      <c r="AW15" s="50" t="n">
        <f aca="false">_xlfn.VAR.P(Table1[[#This Row],[D1]:[C1]])</f>
        <v>70.75</v>
      </c>
      <c r="AX15" s="50" t="n">
        <f aca="false">_xlfn.VAR.P(Table1[[#This Row],[D2]:[C2]])</f>
        <v>40.6875</v>
      </c>
      <c r="AY15" s="42"/>
      <c r="AZ15" s="43"/>
      <c r="BA15" s="44"/>
      <c r="BB1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1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1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15" s="45"/>
      <c r="BF15" s="45"/>
      <c r="BG15" s="45"/>
      <c r="BH15" s="51" t="n">
        <v>12</v>
      </c>
      <c r="BI15" s="52" t="n">
        <v>9</v>
      </c>
      <c r="BJ15" s="51" t="str">
        <f aca="false">VLOOKUP(Table1[[#This Row],[Man Pri]],Key!$B$1:$D$15,2,FALSE())</f>
        <v>DIC</v>
      </c>
      <c r="BK15" s="51" t="n">
        <f aca="false">VLOOKUP(Table1[[#This Row],[Man Pri]],Key!$B$1:$D$15,3,FALSE())</f>
        <v>3</v>
      </c>
      <c r="BL15" s="52" t="str">
        <f aca="false">VLOOKUP(Table1[[#This Row],[Man Sec]],Key!$B$1:$D$15,2,FALSE())</f>
        <v>IC</v>
      </c>
      <c r="BM15" s="52" t="n">
        <f aca="false">VLOOKUP(Table1[[#This Row],[Man Sec]],Key!$B$1:$D$15,3,FALSE())</f>
        <v>2</v>
      </c>
      <c r="BN15" s="45"/>
      <c r="BO15" s="45"/>
      <c r="BP15" s="45"/>
      <c r="BQ15" s="47"/>
      <c r="BR15" s="47"/>
      <c r="BS15" s="47"/>
      <c r="BT15" s="48"/>
      <c r="BU15" s="48"/>
      <c r="BV15" s="48"/>
      <c r="BW15" s="47" t="e">
        <f aca="false">VLOOKUP(Table1[[#This Row],[AI Pr]],Key!$A$1:$B$15,2,0)</f>
        <v>#N/A</v>
      </c>
      <c r="BX15" s="48" t="e">
        <f aca="false">VLOOKUP(Table1[[#This Row],[AI Sec]],Key!$A$1:$B$15,2,0)</f>
        <v>#N/A</v>
      </c>
      <c r="BY15" s="49" t="e">
        <f aca="false">IF(AND(BW15=BH15,BX15=BI15),"Both Match",IF(BW15=BH15,"Sec Missed",IF(BX15=BI15,"Pri Missed",IF(AND(BW15=BI15,BX15=BH15),"Interchanged","Both Missed"))))</f>
        <v>#N/A</v>
      </c>
      <c r="FJ15" s="0"/>
    </row>
    <row r="16" s="1" customFormat="true" ht="48" hidden="false" customHeight="true" outlineLevel="0" collapsed="false">
      <c r="A16" s="36" t="n">
        <v>2088</v>
      </c>
      <c r="B16" s="36" t="n">
        <v>2088</v>
      </c>
      <c r="C16" s="36" t="n">
        <v>19</v>
      </c>
      <c r="D16" s="36" t="n">
        <v>23.5</v>
      </c>
      <c r="E16" s="36" t="n">
        <v>7</v>
      </c>
      <c r="F16" s="36" t="n">
        <v>13</v>
      </c>
      <c r="G16" s="36" t="n">
        <v>25</v>
      </c>
      <c r="H16" s="36" t="n">
        <v>10</v>
      </c>
      <c r="I16" s="36" t="n">
        <v>7</v>
      </c>
      <c r="J16" s="36" t="n">
        <v>11</v>
      </c>
      <c r="K16" s="36" t="n">
        <v>22</v>
      </c>
      <c r="L16" s="36" t="n">
        <v>17.5</v>
      </c>
      <c r="M16" s="36" t="n">
        <v>6</v>
      </c>
      <c r="N16" s="36" t="n">
        <v>11</v>
      </c>
      <c r="O16" s="37" t="n">
        <f aca="false">LARGE(Table1[[#This Row],[D3]:[C3]],1)</f>
        <v>22</v>
      </c>
      <c r="P16" s="37" t="n">
        <f aca="false">LARGE(Table1[[#This Row],[D3]:[C3]],2)</f>
        <v>17.5</v>
      </c>
      <c r="Q16" s="37" t="n">
        <f aca="false">LARGE(Table1[[#This Row],[D3]:[C3]],3)</f>
        <v>11</v>
      </c>
      <c r="R16" s="37" t="n">
        <f aca="false">LARGE(Table1[[#This Row],[D3]:[C3]],4)</f>
        <v>6</v>
      </c>
      <c r="S16" s="38" t="n">
        <f aca="false">LARGE(Table1[[#This Row],[D1]:[C1]],1)</f>
        <v>23.5</v>
      </c>
      <c r="T16" s="38" t="n">
        <f aca="false">LARGE(Table1[[#This Row],[D1]:[C1]],2)</f>
        <v>19</v>
      </c>
      <c r="U16" s="38" t="n">
        <f aca="false">LARGE(Table1[[#This Row],[D1]:[C1]],3)</f>
        <v>13</v>
      </c>
      <c r="V16" s="38" t="n">
        <f aca="false">LARGE(Table1[[#This Row],[D1]:[C1]],4)</f>
        <v>7</v>
      </c>
      <c r="W16" s="39" t="n">
        <f aca="false">LARGE(Table1[[#This Row],[D2]:[C2]],1)</f>
        <v>25</v>
      </c>
      <c r="X16" s="39" t="n">
        <f aca="false">LARGE(Table1[[#This Row],[D2]:[C2]],2)</f>
        <v>11</v>
      </c>
      <c r="Y16" s="39" t="n">
        <f aca="false">LARGE(Table1[[#This Row],[D2]:[C2]],3)</f>
        <v>10</v>
      </c>
      <c r="Z16" s="39" t="n">
        <f aca="false">LARGE(Table1[[#This Row],[D2]:[C2]],4)</f>
        <v>7</v>
      </c>
      <c r="AA16" s="40" t="n">
        <f aca="false">Table1[[#This Row],[DR1]]-Table1[[#This Row],[DR2]]</f>
        <v>4.5</v>
      </c>
      <c r="AB16" s="40" t="n">
        <f aca="false">Table1[[#This Row],[DR2]]-Table1[[#This Row],[DR3]]</f>
        <v>6.5</v>
      </c>
      <c r="AC16" s="40" t="n">
        <f aca="false">Table1[[#This Row],[DR3]]-Table1[[#This Row],[DR4]]</f>
        <v>5</v>
      </c>
      <c r="AD16" s="40" t="n">
        <f aca="false">(Table1[[#This Row],[a(D)]]+Table1[[#This Row],[b(D)]])/SUM(Table1[[#This Row],[a(D)]:[c(D)]])</f>
        <v>0.6875</v>
      </c>
      <c r="AE16" s="40" t="n">
        <f aca="false">Table1[[#This Row],[a(D)]]^2/SQRT(Table1[[#This Row],[a(D)]]^2+Table1[[#This Row],[b(D)]]^2+Table1[[#This Row],[c(D)]]^2)</f>
        <v>2.16481605949064</v>
      </c>
      <c r="AF16" s="40" t="n">
        <f aca="false">Table1[[#This Row],[b(D)]]^2/SQRT(Table1[[#This Row],[a(D)]]^2+Table1[[#This Row],[b(D)]]^2+Table1[[#This Row],[c(D)]]^2)</f>
        <v>4.51671498831997</v>
      </c>
      <c r="AG16" s="40" t="n">
        <f aca="false">Table1[[#This Row],[c(D)]]^2/SQRT(Table1[[#This Row],[a(D)]]^2+Table1[[#This Row],[b(D)]]^2+Table1[[#This Row],[c(D)]]^2)</f>
        <v>2.67261241912424</v>
      </c>
      <c r="AH16" s="40" t="n">
        <f aca="false">Table1[[#This Row],[MR1]]-Table1[[#This Row],[MR2]]</f>
        <v>4.5</v>
      </c>
      <c r="AI16" s="40" t="n">
        <f aca="false">Table1[[#This Row],[MR2]]-Table1[[#This Row],[MR3]]</f>
        <v>6</v>
      </c>
      <c r="AJ16" s="40" t="n">
        <f aca="false">Table1[[#This Row],[MR3]]-Table1[[#This Row],[MR4]]</f>
        <v>6</v>
      </c>
      <c r="AK16" s="40" t="n">
        <f aca="false">(Table1[[#This Row],[a(M)]]+Table1[[#This Row],[b(M)]])/(Table1[[#This Row],[a(M)]]+Table1[[#This Row],[b(M)]]+Table1[[#This Row],[c(M)]])</f>
        <v>0.636363636363636</v>
      </c>
      <c r="AL16" s="40" t="n">
        <f aca="false">Table1[[#This Row],[a(M)]]^2/SQRT(Table1[[#This Row],[a(M)]]^2+Table1[[#This Row],[b(M)]]^2+Table1[[#This Row],[c(M)]]^2)</f>
        <v>2.10834578549618</v>
      </c>
      <c r="AM16" s="40" t="n">
        <f aca="false">Table1[[#This Row],[b(M)]]^2/SQRT(Table1[[#This Row],[a(M)]]^2+Table1[[#This Row],[b(M)]]^2+Table1[[#This Row],[c(M)]]^2)</f>
        <v>3.74817028532655</v>
      </c>
      <c r="AN16" s="40" t="n">
        <f aca="false">Table1[[#This Row],[c(M)]]^2/SQRT(Table1[[#This Row],[a(M)]]^2+Table1[[#This Row],[b(M)]]^2+Table1[[#This Row],[c(M)]]^2)</f>
        <v>3.74817028532655</v>
      </c>
      <c r="AO16" s="40" t="n">
        <f aca="false">Table1[[#This Row],[LR1]]-Table1[[#This Row],[LR2]]</f>
        <v>14</v>
      </c>
      <c r="AP16" s="40" t="n">
        <f aca="false">Table1[[#This Row],[LR2]]-Table1[[#This Row],[LR3]]</f>
        <v>1</v>
      </c>
      <c r="AQ16" s="40" t="n">
        <f aca="false">Table1[[#This Row],[LR3]]-Table1[[#This Row],[LR4]]</f>
        <v>3</v>
      </c>
      <c r="AR16" s="40" t="n">
        <f aca="false">(Table1[[#This Row],[a(L)]]+Table1[[#This Row],[b(L)]])/(Table1[[#This Row],[a(L)]]+Table1[[#This Row],[b(L)]]+Table1[[#This Row],[c(L)]])</f>
        <v>0.833333333333333</v>
      </c>
      <c r="AS16" s="40" t="n">
        <f aca="false">Table1[[#This Row],[a(L)]]^2/SQRT(Table1[[#This Row],[a(L)]]^2+Table1[[#This Row],[b(L)]]^2+Table1[[#This Row],[c(L)]]^2)</f>
        <v>13.6559670801157</v>
      </c>
      <c r="AT16" s="40" t="n">
        <f aca="false">Table1[[#This Row],[b(L)]]^2/SQRT(Table1[[#This Row],[a(L)]]^2+Table1[[#This Row],[b(L)]]^2+Table1[[#This Row],[c(L)]]^2)</f>
        <v>0.0696733014291618</v>
      </c>
      <c r="AU16" s="40" t="n">
        <f aca="false">Table1[[#This Row],[c(L)]]^2/SQRT(Table1[[#This Row],[a(L)]]^2+Table1[[#This Row],[b(L)]]^2+Table1[[#This Row],[c(L)]]^2)</f>
        <v>0.627059712862456</v>
      </c>
      <c r="AV16" s="50" t="n">
        <f aca="false">_xlfn.VAR.P(Table1[[#This Row],[D3]:[C3]])</f>
        <v>37.296875</v>
      </c>
      <c r="AW16" s="50" t="n">
        <f aca="false">_xlfn.VAR.P(Table1[[#This Row],[D1]:[C1]])</f>
        <v>38.671875</v>
      </c>
      <c r="AX16" s="50" t="n">
        <f aca="false">_xlfn.VAR.P(Table1[[#This Row],[D2]:[C2]])</f>
        <v>48.1875</v>
      </c>
      <c r="AY16" s="42"/>
      <c r="AZ16" s="43"/>
      <c r="BA16" s="44"/>
      <c r="BB1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1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1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16" s="45"/>
      <c r="BF16" s="45"/>
      <c r="BG16" s="45"/>
      <c r="BH16" s="46" t="n">
        <v>1</v>
      </c>
      <c r="BI16" s="46" t="n">
        <v>2</v>
      </c>
      <c r="BJ16" s="46" t="str">
        <f aca="false">VLOOKUP(Table1[[#This Row],[Man Pri]],Key!$B$1:$D$15,2,FALSE())</f>
        <v>D</v>
      </c>
      <c r="BK16" s="46" t="n">
        <f aca="false">VLOOKUP(Table1[[#This Row],[Man Pri]],Key!$B$1:$D$15,3,FALSE())</f>
        <v>1</v>
      </c>
      <c r="BL16" s="46" t="str">
        <f aca="false">VLOOKUP(Table1[[#This Row],[Man Sec]],Key!$B$1:$D$15,2,FALSE())</f>
        <v>I</v>
      </c>
      <c r="BM16" s="46" t="n">
        <f aca="false">VLOOKUP(Table1[[#This Row],[Man Sec]],Key!$B$1:$D$15,3,FALSE())</f>
        <v>1</v>
      </c>
      <c r="BN16" s="45"/>
      <c r="BO16" s="45"/>
      <c r="BP16" s="45"/>
      <c r="BQ16" s="47"/>
      <c r="BR16" s="47"/>
      <c r="BS16" s="47"/>
      <c r="BT16" s="48"/>
      <c r="BU16" s="48"/>
      <c r="BV16" s="48"/>
      <c r="BW16" s="47" t="e">
        <f aca="false">VLOOKUP(Table1[[#This Row],[AI Pr]],Key!$A$1:$B$15,2,0)</f>
        <v>#N/A</v>
      </c>
      <c r="BX16" s="48" t="e">
        <f aca="false">VLOOKUP(Table1[[#This Row],[AI Sec]],Key!$A$1:$B$15,2,0)</f>
        <v>#N/A</v>
      </c>
      <c r="BY16" s="49" t="e">
        <f aca="false">IF(AND(BW16=BH16,BX16=BI16),"Both Match",IF(BW16=BH16,"Sec Missed",IF(BX16=BI16,"Pri Missed",IF(AND(BW16=BI16,BX16=BH16),"Interchanged","Both Missed"))))</f>
        <v>#N/A</v>
      </c>
      <c r="FJ16" s="0"/>
    </row>
    <row r="17" s="1" customFormat="true" ht="48" hidden="false" customHeight="true" outlineLevel="0" collapsed="false">
      <c r="A17" s="36" t="n">
        <v>2089</v>
      </c>
      <c r="B17" s="36" t="n">
        <v>2089</v>
      </c>
      <c r="C17" s="36" t="n">
        <v>12</v>
      </c>
      <c r="D17" s="36" t="n">
        <v>6</v>
      </c>
      <c r="E17" s="36" t="n">
        <v>18</v>
      </c>
      <c r="F17" s="36" t="n">
        <v>24</v>
      </c>
      <c r="G17" s="36" t="n">
        <v>21</v>
      </c>
      <c r="H17" s="36" t="n">
        <v>2.75</v>
      </c>
      <c r="I17" s="36" t="n">
        <v>22</v>
      </c>
      <c r="J17" s="36" t="n">
        <v>18.5</v>
      </c>
      <c r="K17" s="36" t="n">
        <v>16</v>
      </c>
      <c r="L17" s="36" t="n">
        <v>2.88888888888889</v>
      </c>
      <c r="M17" s="36" t="n">
        <v>19</v>
      </c>
      <c r="N17" s="36" t="n">
        <v>23</v>
      </c>
      <c r="O17" s="37" t="n">
        <f aca="false">LARGE(Table1[[#This Row],[D3]:[C3]],1)</f>
        <v>23</v>
      </c>
      <c r="P17" s="37" t="n">
        <f aca="false">LARGE(Table1[[#This Row],[D3]:[C3]],2)</f>
        <v>19</v>
      </c>
      <c r="Q17" s="37" t="n">
        <f aca="false">LARGE(Table1[[#This Row],[D3]:[C3]],3)</f>
        <v>16</v>
      </c>
      <c r="R17" s="37" t="n">
        <f aca="false">LARGE(Table1[[#This Row],[D3]:[C3]],4)</f>
        <v>2.88888888888889</v>
      </c>
      <c r="S17" s="38" t="n">
        <f aca="false">LARGE(Table1[[#This Row],[D1]:[C1]],1)</f>
        <v>24</v>
      </c>
      <c r="T17" s="38" t="n">
        <f aca="false">LARGE(Table1[[#This Row],[D1]:[C1]],2)</f>
        <v>18</v>
      </c>
      <c r="U17" s="38" t="n">
        <f aca="false">LARGE(Table1[[#This Row],[D1]:[C1]],3)</f>
        <v>12</v>
      </c>
      <c r="V17" s="38" t="n">
        <f aca="false">LARGE(Table1[[#This Row],[D1]:[C1]],4)</f>
        <v>6</v>
      </c>
      <c r="W17" s="39" t="n">
        <f aca="false">LARGE(Table1[[#This Row],[D2]:[C2]],1)</f>
        <v>22</v>
      </c>
      <c r="X17" s="39" t="n">
        <f aca="false">LARGE(Table1[[#This Row],[D2]:[C2]],2)</f>
        <v>21</v>
      </c>
      <c r="Y17" s="39" t="n">
        <f aca="false">LARGE(Table1[[#This Row],[D2]:[C2]],3)</f>
        <v>18.5</v>
      </c>
      <c r="Z17" s="39" t="n">
        <f aca="false">LARGE(Table1[[#This Row],[D2]:[C2]],4)</f>
        <v>2.75</v>
      </c>
      <c r="AA17" s="40" t="n">
        <f aca="false">Table1[[#This Row],[DR1]]-Table1[[#This Row],[DR2]]</f>
        <v>4</v>
      </c>
      <c r="AB17" s="40" t="n">
        <f aca="false">Table1[[#This Row],[DR2]]-Table1[[#This Row],[DR3]]</f>
        <v>3</v>
      </c>
      <c r="AC17" s="40" t="n">
        <f aca="false">Table1[[#This Row],[DR3]]-Table1[[#This Row],[DR4]]</f>
        <v>13.1111111111111</v>
      </c>
      <c r="AD17" s="40" t="n">
        <f aca="false">(Table1[[#This Row],[a(D)]]+Table1[[#This Row],[b(D)]])/SUM(Table1[[#This Row],[a(D)]:[c(D)]])</f>
        <v>0.348066298342541</v>
      </c>
      <c r="AE17" s="40" t="n">
        <f aca="false">Table1[[#This Row],[a(D)]]^2/SQRT(Table1[[#This Row],[a(D)]]^2+Table1[[#This Row],[b(D)]]^2+Table1[[#This Row],[c(D)]]^2)</f>
        <v>1.14023866346845</v>
      </c>
      <c r="AF17" s="40" t="n">
        <f aca="false">Table1[[#This Row],[b(D)]]^2/SQRT(Table1[[#This Row],[a(D)]]^2+Table1[[#This Row],[b(D)]]^2+Table1[[#This Row],[c(D)]]^2)</f>
        <v>0.641384248201003</v>
      </c>
      <c r="AG17" s="40" t="n">
        <f aca="false">Table1[[#This Row],[c(D)]]^2/SQRT(Table1[[#This Row],[a(D)]]^2+Table1[[#This Row],[b(D)]]^2+Table1[[#This Row],[c(D)]]^2)</f>
        <v>12.2505271220175</v>
      </c>
      <c r="AH17" s="40" t="n">
        <f aca="false">Table1[[#This Row],[MR1]]-Table1[[#This Row],[MR2]]</f>
        <v>6</v>
      </c>
      <c r="AI17" s="40" t="n">
        <f aca="false">Table1[[#This Row],[MR2]]-Table1[[#This Row],[MR3]]</f>
        <v>6</v>
      </c>
      <c r="AJ17" s="40" t="n">
        <f aca="false">Table1[[#This Row],[MR3]]-Table1[[#This Row],[MR4]]</f>
        <v>6</v>
      </c>
      <c r="AK17" s="40" t="n">
        <f aca="false">(Table1[[#This Row],[a(M)]]+Table1[[#This Row],[b(M)]])/(Table1[[#This Row],[a(M)]]+Table1[[#This Row],[b(M)]]+Table1[[#This Row],[c(M)]])</f>
        <v>0.666666666666667</v>
      </c>
      <c r="AL17" s="40" t="n">
        <f aca="false">Table1[[#This Row],[a(M)]]^2/SQRT(Table1[[#This Row],[a(M)]]^2+Table1[[#This Row],[b(M)]]^2+Table1[[#This Row],[c(M)]]^2)</f>
        <v>3.46410161513775</v>
      </c>
      <c r="AM17" s="40" t="n">
        <f aca="false">Table1[[#This Row],[b(M)]]^2/SQRT(Table1[[#This Row],[a(M)]]^2+Table1[[#This Row],[b(M)]]^2+Table1[[#This Row],[c(M)]]^2)</f>
        <v>3.46410161513775</v>
      </c>
      <c r="AN17" s="40" t="n">
        <f aca="false">Table1[[#This Row],[c(M)]]^2/SQRT(Table1[[#This Row],[a(M)]]^2+Table1[[#This Row],[b(M)]]^2+Table1[[#This Row],[c(M)]]^2)</f>
        <v>3.46410161513775</v>
      </c>
      <c r="AO17" s="40" t="n">
        <f aca="false">Table1[[#This Row],[LR1]]-Table1[[#This Row],[LR2]]</f>
        <v>1</v>
      </c>
      <c r="AP17" s="40" t="n">
        <f aca="false">Table1[[#This Row],[LR2]]-Table1[[#This Row],[LR3]]</f>
        <v>2.5</v>
      </c>
      <c r="AQ17" s="40" t="n">
        <f aca="false">Table1[[#This Row],[LR3]]-Table1[[#This Row],[LR4]]</f>
        <v>15.75</v>
      </c>
      <c r="AR17" s="40" t="n">
        <f aca="false">(Table1[[#This Row],[a(L)]]+Table1[[#This Row],[b(L)]])/(Table1[[#This Row],[a(L)]]+Table1[[#This Row],[b(L)]]+Table1[[#This Row],[c(L)]])</f>
        <v>0.181818181818182</v>
      </c>
      <c r="AS17" s="40" t="n">
        <f aca="false">Table1[[#This Row],[a(L)]]^2/SQRT(Table1[[#This Row],[a(L)]]^2+Table1[[#This Row],[b(L)]]^2+Table1[[#This Row],[c(L)]]^2)</f>
        <v>0.0625840927540751</v>
      </c>
      <c r="AT17" s="40" t="n">
        <f aca="false">Table1[[#This Row],[b(L)]]^2/SQRT(Table1[[#This Row],[a(L)]]^2+Table1[[#This Row],[b(L)]]^2+Table1[[#This Row],[c(L)]]^2)</f>
        <v>0.391150579712969</v>
      </c>
      <c r="AU17" s="40" t="n">
        <f aca="false">Table1[[#This Row],[c(L)]]^2/SQRT(Table1[[#This Row],[a(L)]]^2+Table1[[#This Row],[b(L)]]^2+Table1[[#This Row],[c(L)]]^2)</f>
        <v>15.5247665088078</v>
      </c>
      <c r="AV17" s="50" t="n">
        <f aca="false">_xlfn.VAR.P(Table1[[#This Row],[D3]:[C3]])</f>
        <v>56.8703703703704</v>
      </c>
      <c r="AW17" s="50" t="n">
        <f aca="false">_xlfn.VAR.P(Table1[[#This Row],[D1]:[C1]])</f>
        <v>45</v>
      </c>
      <c r="AX17" s="50" t="n">
        <f aca="false">_xlfn.VAR.P(Table1[[#This Row],[D2]:[C2]])</f>
        <v>60.69921875</v>
      </c>
      <c r="AY17" s="42"/>
      <c r="AZ17" s="43"/>
      <c r="BA17" s="44"/>
      <c r="BB1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1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1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17" s="45"/>
      <c r="BF17" s="45"/>
      <c r="BG17" s="45"/>
      <c r="BH17" s="46" t="n">
        <v>12</v>
      </c>
      <c r="BI17" s="46" t="n">
        <v>10</v>
      </c>
      <c r="BJ17" s="46" t="str">
        <f aca="false">VLOOKUP(Table1[[#This Row],[Man Pri]],Key!$B$1:$D$15,2,FALSE())</f>
        <v>DIC</v>
      </c>
      <c r="BK17" s="46" t="n">
        <f aca="false">VLOOKUP(Table1[[#This Row],[Man Pri]],Key!$B$1:$D$15,3,FALSE())</f>
        <v>3</v>
      </c>
      <c r="BL17" s="46" t="str">
        <f aca="false">VLOOKUP(Table1[[#This Row],[Man Sec]],Key!$B$1:$D$15,2,FALSE())</f>
        <v>SC</v>
      </c>
      <c r="BM17" s="46" t="n">
        <f aca="false">VLOOKUP(Table1[[#This Row],[Man Sec]],Key!$B$1:$D$15,3,FALSE())</f>
        <v>2</v>
      </c>
      <c r="BN17" s="45"/>
      <c r="BO17" s="45"/>
      <c r="BP17" s="45"/>
      <c r="BQ17" s="47"/>
      <c r="BR17" s="47"/>
      <c r="BS17" s="47"/>
      <c r="BT17" s="48"/>
      <c r="BU17" s="48"/>
      <c r="BV17" s="48"/>
      <c r="BW17" s="47" t="e">
        <f aca="false">VLOOKUP(Table1[[#This Row],[AI Pr]],Key!$A$1:$B$15,2,0)</f>
        <v>#N/A</v>
      </c>
      <c r="BX17" s="48" t="e">
        <f aca="false">VLOOKUP(Table1[[#This Row],[AI Sec]],Key!$A$1:$B$15,2,0)</f>
        <v>#N/A</v>
      </c>
      <c r="BY17" s="49" t="e">
        <f aca="false">IF(AND(BW17=BH17,BX17=BI17),"Both Match",IF(BW17=BH17,"Sec Missed",IF(BX17=BI17,"Pri Missed",IF(AND(BW17=BI17,BX17=BH17),"Interchanged","Both Missed"))))</f>
        <v>#N/A</v>
      </c>
      <c r="FJ17" s="0"/>
    </row>
    <row r="18" s="1" customFormat="true" ht="48" hidden="false" customHeight="true" outlineLevel="0" collapsed="false">
      <c r="A18" s="36" t="n">
        <v>2090</v>
      </c>
      <c r="B18" s="36" t="n">
        <v>2090</v>
      </c>
      <c r="C18" s="36" t="n">
        <v>16</v>
      </c>
      <c r="D18" s="36" t="n">
        <v>20</v>
      </c>
      <c r="E18" s="36" t="n">
        <v>10</v>
      </c>
      <c r="F18" s="36" t="n">
        <v>21</v>
      </c>
      <c r="G18" s="36" t="n">
        <v>12</v>
      </c>
      <c r="H18" s="36" t="n">
        <v>10</v>
      </c>
      <c r="I18" s="36" t="n">
        <v>15</v>
      </c>
      <c r="J18" s="36" t="n">
        <v>22</v>
      </c>
      <c r="K18" s="36" t="n">
        <v>14.5</v>
      </c>
      <c r="L18" s="36" t="n">
        <v>14</v>
      </c>
      <c r="M18" s="36" t="n">
        <v>11</v>
      </c>
      <c r="N18" s="36" t="n">
        <v>21</v>
      </c>
      <c r="O18" s="37" t="n">
        <f aca="false">LARGE(Table1[[#This Row],[D3]:[C3]],1)</f>
        <v>21</v>
      </c>
      <c r="P18" s="37" t="n">
        <f aca="false">LARGE(Table1[[#This Row],[D3]:[C3]],2)</f>
        <v>14.5</v>
      </c>
      <c r="Q18" s="37" t="n">
        <f aca="false">LARGE(Table1[[#This Row],[D3]:[C3]],3)</f>
        <v>14</v>
      </c>
      <c r="R18" s="37" t="n">
        <f aca="false">LARGE(Table1[[#This Row],[D3]:[C3]],4)</f>
        <v>11</v>
      </c>
      <c r="S18" s="38" t="n">
        <f aca="false">LARGE(Table1[[#This Row],[D1]:[C1]],1)</f>
        <v>21</v>
      </c>
      <c r="T18" s="38" t="n">
        <f aca="false">LARGE(Table1[[#This Row],[D1]:[C1]],2)</f>
        <v>20</v>
      </c>
      <c r="U18" s="38" t="n">
        <f aca="false">LARGE(Table1[[#This Row],[D1]:[C1]],3)</f>
        <v>16</v>
      </c>
      <c r="V18" s="38" t="n">
        <f aca="false">LARGE(Table1[[#This Row],[D1]:[C1]],4)</f>
        <v>10</v>
      </c>
      <c r="W18" s="39" t="n">
        <f aca="false">LARGE(Table1[[#This Row],[D2]:[C2]],1)</f>
        <v>22</v>
      </c>
      <c r="X18" s="39" t="n">
        <f aca="false">LARGE(Table1[[#This Row],[D2]:[C2]],2)</f>
        <v>15</v>
      </c>
      <c r="Y18" s="39" t="n">
        <f aca="false">LARGE(Table1[[#This Row],[D2]:[C2]],3)</f>
        <v>12</v>
      </c>
      <c r="Z18" s="39" t="n">
        <f aca="false">LARGE(Table1[[#This Row],[D2]:[C2]],4)</f>
        <v>10</v>
      </c>
      <c r="AA18" s="40" t="n">
        <f aca="false">Table1[[#This Row],[DR1]]-Table1[[#This Row],[DR2]]</f>
        <v>6.5</v>
      </c>
      <c r="AB18" s="40" t="n">
        <f aca="false">Table1[[#This Row],[DR2]]-Table1[[#This Row],[DR3]]</f>
        <v>0.5</v>
      </c>
      <c r="AC18" s="40" t="n">
        <f aca="false">Table1[[#This Row],[DR3]]-Table1[[#This Row],[DR4]]</f>
        <v>3</v>
      </c>
      <c r="AD18" s="40" t="n">
        <f aca="false">(Table1[[#This Row],[a(D)]]+Table1[[#This Row],[b(D)]])/SUM(Table1[[#This Row],[a(D)]:[c(D)]])</f>
        <v>0.7</v>
      </c>
      <c r="AE18" s="40" t="n">
        <f aca="false">Table1[[#This Row],[a(D)]]^2/SQRT(Table1[[#This Row],[a(D)]]^2+Table1[[#This Row],[b(D)]]^2+Table1[[#This Row],[c(D)]]^2)</f>
        <v>5.88739397076417</v>
      </c>
      <c r="AF18" s="40" t="n">
        <f aca="false">Table1[[#This Row],[b(D)]]^2/SQRT(Table1[[#This Row],[a(D)]]^2+Table1[[#This Row],[b(D)]]^2+Table1[[#This Row],[c(D)]]^2)</f>
        <v>0.0348366507145809</v>
      </c>
      <c r="AG18" s="40" t="n">
        <f aca="false">Table1[[#This Row],[c(D)]]^2/SQRT(Table1[[#This Row],[a(D)]]^2+Table1[[#This Row],[b(D)]]^2+Table1[[#This Row],[c(D)]]^2)</f>
        <v>1.25411942572491</v>
      </c>
      <c r="AH18" s="40" t="n">
        <f aca="false">Table1[[#This Row],[MR1]]-Table1[[#This Row],[MR2]]</f>
        <v>1</v>
      </c>
      <c r="AI18" s="40" t="n">
        <f aca="false">Table1[[#This Row],[MR2]]-Table1[[#This Row],[MR3]]</f>
        <v>4</v>
      </c>
      <c r="AJ18" s="40" t="n">
        <f aca="false">Table1[[#This Row],[MR3]]-Table1[[#This Row],[MR4]]</f>
        <v>6</v>
      </c>
      <c r="AK18" s="40" t="n">
        <f aca="false">(Table1[[#This Row],[a(M)]]+Table1[[#This Row],[b(M)]])/(Table1[[#This Row],[a(M)]]+Table1[[#This Row],[b(M)]]+Table1[[#This Row],[c(M)]])</f>
        <v>0.454545454545455</v>
      </c>
      <c r="AL18" s="40" t="n">
        <f aca="false">Table1[[#This Row],[a(M)]]^2/SQRT(Table1[[#This Row],[a(M)]]^2+Table1[[#This Row],[b(M)]]^2+Table1[[#This Row],[c(M)]]^2)</f>
        <v>0.137360563948689</v>
      </c>
      <c r="AM18" s="40" t="n">
        <f aca="false">Table1[[#This Row],[b(M)]]^2/SQRT(Table1[[#This Row],[a(M)]]^2+Table1[[#This Row],[b(M)]]^2+Table1[[#This Row],[c(M)]]^2)</f>
        <v>2.19776902317902</v>
      </c>
      <c r="AN18" s="40" t="n">
        <f aca="false">Table1[[#This Row],[c(M)]]^2/SQRT(Table1[[#This Row],[a(M)]]^2+Table1[[#This Row],[b(M)]]^2+Table1[[#This Row],[c(M)]]^2)</f>
        <v>4.94498030215281</v>
      </c>
      <c r="AO18" s="40" t="n">
        <f aca="false">Table1[[#This Row],[LR1]]-Table1[[#This Row],[LR2]]</f>
        <v>7</v>
      </c>
      <c r="AP18" s="40" t="n">
        <f aca="false">Table1[[#This Row],[LR2]]-Table1[[#This Row],[LR3]]</f>
        <v>3</v>
      </c>
      <c r="AQ18" s="40" t="n">
        <f aca="false">Table1[[#This Row],[LR3]]-Table1[[#This Row],[LR4]]</f>
        <v>2</v>
      </c>
      <c r="AR18" s="40" t="n">
        <f aca="false">(Table1[[#This Row],[a(L)]]+Table1[[#This Row],[b(L)]])/(Table1[[#This Row],[a(L)]]+Table1[[#This Row],[b(L)]]+Table1[[#This Row],[c(L)]])</f>
        <v>0.833333333333333</v>
      </c>
      <c r="AS18" s="40" t="n">
        <f aca="false">Table1[[#This Row],[a(L)]]^2/SQRT(Table1[[#This Row],[a(L)]]^2+Table1[[#This Row],[b(L)]]^2+Table1[[#This Row],[c(L)]]^2)</f>
        <v>6.22300622300933</v>
      </c>
      <c r="AT18" s="40" t="n">
        <f aca="false">Table1[[#This Row],[b(L)]]^2/SQRT(Table1[[#This Row],[a(L)]]^2+Table1[[#This Row],[b(L)]]^2+Table1[[#This Row],[c(L)]]^2)</f>
        <v>1.14300114300171</v>
      </c>
      <c r="AU18" s="40" t="n">
        <f aca="false">Table1[[#This Row],[c(L)]]^2/SQRT(Table1[[#This Row],[a(L)]]^2+Table1[[#This Row],[b(L)]]^2+Table1[[#This Row],[c(L)]]^2)</f>
        <v>0.508000508000762</v>
      </c>
      <c r="AV18" s="41" t="n">
        <f aca="false">_xlfn.VAR.P(Table1[[#This Row],[D3]:[C3]])</f>
        <v>13.296875</v>
      </c>
      <c r="AW18" s="41" t="n">
        <f aca="false">_xlfn.VAR.P(Table1[[#This Row],[D1]:[C1]])</f>
        <v>18.6875</v>
      </c>
      <c r="AX18" s="41" t="n">
        <f aca="false">_xlfn.VAR.P(Table1[[#This Row],[D2]:[C2]])</f>
        <v>20.6875</v>
      </c>
      <c r="AY18" s="42"/>
      <c r="AZ18" s="43"/>
      <c r="BA18" s="44"/>
      <c r="BB1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1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1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18" s="45"/>
      <c r="BF18" s="45"/>
      <c r="BG18" s="45"/>
      <c r="BH18" s="46" t="n">
        <v>4</v>
      </c>
      <c r="BI18" s="46" t="n">
        <v>9</v>
      </c>
      <c r="BJ18" s="46" t="str">
        <f aca="false">VLOOKUP(Table1[[#This Row],[Man Pri]],Key!$B$1:$D$15,2,FALSE())</f>
        <v>C</v>
      </c>
      <c r="BK18" s="46" t="n">
        <f aca="false">VLOOKUP(Table1[[#This Row],[Man Pri]],Key!$B$1:$D$15,3,FALSE())</f>
        <v>1</v>
      </c>
      <c r="BL18" s="46" t="str">
        <f aca="false">VLOOKUP(Table1[[#This Row],[Man Sec]],Key!$B$1:$D$15,2,FALSE())</f>
        <v>IC</v>
      </c>
      <c r="BM18" s="46" t="n">
        <f aca="false">VLOOKUP(Table1[[#This Row],[Man Sec]],Key!$B$1:$D$15,3,FALSE())</f>
        <v>2</v>
      </c>
      <c r="BN18" s="45"/>
      <c r="BO18" s="45"/>
      <c r="BP18" s="45"/>
      <c r="BQ18" s="47"/>
      <c r="BR18" s="47"/>
      <c r="BS18" s="47"/>
      <c r="BT18" s="48"/>
      <c r="BU18" s="48"/>
      <c r="BV18" s="48"/>
      <c r="BW18" s="47" t="e">
        <f aca="false">VLOOKUP(Table1[[#This Row],[AI Pr]],Key!$A$1:$B$15,2,0)</f>
        <v>#N/A</v>
      </c>
      <c r="BX18" s="48" t="e">
        <f aca="false">VLOOKUP(Table1[[#This Row],[AI Sec]],Key!$A$1:$B$15,2,0)</f>
        <v>#N/A</v>
      </c>
      <c r="BY18" s="49" t="e">
        <f aca="false">IF(AND(BW18=BH18,BX18=BI18),"Both Match",IF(BW18=BH18,"Sec Missed",IF(BX18=BI18,"Pri Missed",IF(AND(BW18=BI18,BX18=BH18),"Interchanged","Both Missed"))))</f>
        <v>#N/A</v>
      </c>
      <c r="FJ18" s="0"/>
    </row>
    <row r="19" s="1" customFormat="true" ht="48" hidden="false" customHeight="true" outlineLevel="0" collapsed="false">
      <c r="A19" s="36" t="n">
        <v>2091</v>
      </c>
      <c r="B19" s="36" t="n">
        <v>2091</v>
      </c>
      <c r="C19" s="36" t="n">
        <v>12</v>
      </c>
      <c r="D19" s="36" t="n">
        <v>22</v>
      </c>
      <c r="E19" s="36" t="n">
        <v>7</v>
      </c>
      <c r="F19" s="36" t="n">
        <v>26</v>
      </c>
      <c r="G19" s="36" t="n">
        <v>20</v>
      </c>
      <c r="H19" s="36" t="n">
        <v>25</v>
      </c>
      <c r="I19" s="36" t="n">
        <v>1.82352941176471</v>
      </c>
      <c r="J19" s="36" t="n">
        <v>22</v>
      </c>
      <c r="K19" s="36" t="n">
        <v>15</v>
      </c>
      <c r="L19" s="36" t="n">
        <v>23.5</v>
      </c>
      <c r="M19" s="36" t="n">
        <v>2.8</v>
      </c>
      <c r="N19" s="36" t="n">
        <v>25</v>
      </c>
      <c r="O19" s="37" t="n">
        <f aca="false">LARGE(Table1[[#This Row],[D3]:[C3]],1)</f>
        <v>25</v>
      </c>
      <c r="P19" s="37" t="n">
        <f aca="false">LARGE(Table1[[#This Row],[D3]:[C3]],2)</f>
        <v>23.5</v>
      </c>
      <c r="Q19" s="37" t="n">
        <f aca="false">LARGE(Table1[[#This Row],[D3]:[C3]],3)</f>
        <v>15</v>
      </c>
      <c r="R19" s="37" t="n">
        <f aca="false">LARGE(Table1[[#This Row],[D3]:[C3]],4)</f>
        <v>2.8</v>
      </c>
      <c r="S19" s="38" t="n">
        <f aca="false">LARGE(Table1[[#This Row],[D1]:[C1]],1)</f>
        <v>26</v>
      </c>
      <c r="T19" s="38" t="n">
        <f aca="false">LARGE(Table1[[#This Row],[D1]:[C1]],2)</f>
        <v>22</v>
      </c>
      <c r="U19" s="38" t="n">
        <f aca="false">LARGE(Table1[[#This Row],[D1]:[C1]],3)</f>
        <v>12</v>
      </c>
      <c r="V19" s="38" t="n">
        <f aca="false">LARGE(Table1[[#This Row],[D1]:[C1]],4)</f>
        <v>7</v>
      </c>
      <c r="W19" s="39" t="n">
        <f aca="false">LARGE(Table1[[#This Row],[D2]:[C2]],1)</f>
        <v>25</v>
      </c>
      <c r="X19" s="39" t="n">
        <f aca="false">LARGE(Table1[[#This Row],[D2]:[C2]],2)</f>
        <v>22</v>
      </c>
      <c r="Y19" s="39" t="n">
        <f aca="false">LARGE(Table1[[#This Row],[D2]:[C2]],3)</f>
        <v>20</v>
      </c>
      <c r="Z19" s="39" t="n">
        <f aca="false">LARGE(Table1[[#This Row],[D2]:[C2]],4)</f>
        <v>1.82352941176471</v>
      </c>
      <c r="AA19" s="40" t="n">
        <f aca="false">Table1[[#This Row],[DR1]]-Table1[[#This Row],[DR2]]</f>
        <v>1.5</v>
      </c>
      <c r="AB19" s="40" t="n">
        <f aca="false">Table1[[#This Row],[DR2]]-Table1[[#This Row],[DR3]]</f>
        <v>8.5</v>
      </c>
      <c r="AC19" s="40" t="n">
        <f aca="false">Table1[[#This Row],[DR3]]-Table1[[#This Row],[DR4]]</f>
        <v>12.2</v>
      </c>
      <c r="AD19" s="40" t="n">
        <f aca="false">(Table1[[#This Row],[a(D)]]+Table1[[#This Row],[b(D)]])/SUM(Table1[[#This Row],[a(D)]:[c(D)]])</f>
        <v>0.45045045045045</v>
      </c>
      <c r="AE19" s="40" t="n">
        <f aca="false">Table1[[#This Row],[a(D)]]^2/SQRT(Table1[[#This Row],[a(D)]]^2+Table1[[#This Row],[b(D)]]^2+Table1[[#This Row],[c(D)]]^2)</f>
        <v>0.150556414057708</v>
      </c>
      <c r="AF19" s="40" t="n">
        <f aca="false">Table1[[#This Row],[b(D)]]^2/SQRT(Table1[[#This Row],[a(D)]]^2+Table1[[#This Row],[b(D)]]^2+Table1[[#This Row],[c(D)]]^2)</f>
        <v>4.83453374029751</v>
      </c>
      <c r="AG19" s="40" t="n">
        <f aca="false">Table1[[#This Row],[c(D)]]^2/SQRT(Table1[[#This Row],[a(D)]]^2+Table1[[#This Row],[b(D)]]^2+Table1[[#This Row],[c(D)]]^2)</f>
        <v>9.95947407482189</v>
      </c>
      <c r="AH19" s="40" t="n">
        <f aca="false">Table1[[#This Row],[MR1]]-Table1[[#This Row],[MR2]]</f>
        <v>4</v>
      </c>
      <c r="AI19" s="40" t="n">
        <f aca="false">Table1[[#This Row],[MR2]]-Table1[[#This Row],[MR3]]</f>
        <v>10</v>
      </c>
      <c r="AJ19" s="40" t="n">
        <f aca="false">Table1[[#This Row],[MR3]]-Table1[[#This Row],[MR4]]</f>
        <v>5</v>
      </c>
      <c r="AK19" s="40" t="n">
        <f aca="false">(Table1[[#This Row],[a(M)]]+Table1[[#This Row],[b(M)]])/(Table1[[#This Row],[a(M)]]+Table1[[#This Row],[b(M)]]+Table1[[#This Row],[c(M)]])</f>
        <v>0.736842105263158</v>
      </c>
      <c r="AL19" s="40" t="n">
        <f aca="false">Table1[[#This Row],[a(M)]]^2/SQRT(Table1[[#This Row],[a(M)]]^2+Table1[[#This Row],[b(M)]]^2+Table1[[#This Row],[c(M)]]^2)</f>
        <v>1.34744307370643</v>
      </c>
      <c r="AM19" s="40" t="n">
        <f aca="false">Table1[[#This Row],[b(M)]]^2/SQRT(Table1[[#This Row],[a(M)]]^2+Table1[[#This Row],[b(M)]]^2+Table1[[#This Row],[c(M)]]^2)</f>
        <v>8.42151921066519</v>
      </c>
      <c r="AN19" s="40" t="n">
        <f aca="false">Table1[[#This Row],[c(M)]]^2/SQRT(Table1[[#This Row],[a(M)]]^2+Table1[[#This Row],[b(M)]]^2+Table1[[#This Row],[c(M)]]^2)</f>
        <v>2.1053798026663</v>
      </c>
      <c r="AO19" s="40" t="n">
        <f aca="false">Table1[[#This Row],[LR1]]-Table1[[#This Row],[LR2]]</f>
        <v>3</v>
      </c>
      <c r="AP19" s="40" t="n">
        <f aca="false">Table1[[#This Row],[LR2]]-Table1[[#This Row],[LR3]]</f>
        <v>2</v>
      </c>
      <c r="AQ19" s="40" t="n">
        <f aca="false">Table1[[#This Row],[LR3]]-Table1[[#This Row],[LR4]]</f>
        <v>18.1764705882353</v>
      </c>
      <c r="AR19" s="40" t="n">
        <f aca="false">(Table1[[#This Row],[a(L)]]+Table1[[#This Row],[b(L)]])/(Table1[[#This Row],[a(L)]]+Table1[[#This Row],[b(L)]]+Table1[[#This Row],[c(L)]])</f>
        <v>0.215736040609137</v>
      </c>
      <c r="AS19" s="40" t="n">
        <f aca="false">Table1[[#This Row],[a(L)]]^2/SQRT(Table1[[#This Row],[a(L)]]^2+Table1[[#This Row],[b(L)]]^2+Table1[[#This Row],[c(L)]]^2)</f>
        <v>0.485682470822219</v>
      </c>
      <c r="AT19" s="40" t="n">
        <f aca="false">Table1[[#This Row],[b(L)]]^2/SQRT(Table1[[#This Row],[a(L)]]^2+Table1[[#This Row],[b(L)]]^2+Table1[[#This Row],[c(L)]]^2)</f>
        <v>0.215858875920986</v>
      </c>
      <c r="AU19" s="40" t="n">
        <f aca="false">Table1[[#This Row],[c(L)]]^2/SQRT(Table1[[#This Row],[a(L)]]^2+Table1[[#This Row],[b(L)]]^2+Table1[[#This Row],[c(L)]]^2)</f>
        <v>17.8290841970689</v>
      </c>
      <c r="AV19" s="50" t="n">
        <f aca="false">_xlfn.VAR.P(Table1[[#This Row],[D3]:[C3]])</f>
        <v>77.7918750000001</v>
      </c>
      <c r="AW19" s="53" t="n">
        <f aca="false">_xlfn.VAR.P(Table1[[#This Row],[D1]:[C1]])</f>
        <v>57.6875</v>
      </c>
      <c r="AX19" s="50" t="n">
        <f aca="false">_xlfn.VAR.P(Table1[[#This Row],[D2]:[C2]])</f>
        <v>82.0389273356402</v>
      </c>
      <c r="AY19" s="42"/>
      <c r="AZ19" s="43"/>
      <c r="BA19" s="44"/>
      <c r="BB1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1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1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19" s="45"/>
      <c r="BF19" s="45"/>
      <c r="BG19" s="45"/>
      <c r="BH19" s="51" t="n">
        <v>9</v>
      </c>
      <c r="BI19" s="52" t="n">
        <v>12</v>
      </c>
      <c r="BJ19" s="51" t="str">
        <f aca="false">VLOOKUP(Table1[[#This Row],[Man Pri]],Key!$B$1:$D$15,2,FALSE())</f>
        <v>IC</v>
      </c>
      <c r="BK19" s="51" t="n">
        <f aca="false">VLOOKUP(Table1[[#This Row],[Man Pri]],Key!$B$1:$D$15,3,FALSE())</f>
        <v>2</v>
      </c>
      <c r="BL19" s="52" t="str">
        <f aca="false">VLOOKUP(Table1[[#This Row],[Man Sec]],Key!$B$1:$D$15,2,FALSE())</f>
        <v>DIC</v>
      </c>
      <c r="BM19" s="52" t="n">
        <f aca="false">VLOOKUP(Table1[[#This Row],[Man Sec]],Key!$B$1:$D$15,3,FALSE())</f>
        <v>3</v>
      </c>
      <c r="BN19" s="45"/>
      <c r="BO19" s="54"/>
      <c r="BP19" s="45"/>
      <c r="BQ19" s="47"/>
      <c r="BR19" s="55"/>
      <c r="BS19" s="47"/>
      <c r="BT19" s="48"/>
      <c r="BU19" s="56"/>
      <c r="BV19" s="48"/>
      <c r="BW19" s="47" t="e">
        <f aca="false">VLOOKUP(Table1[[#This Row],[AI Pr]],Key!$A$1:$B$15,2,0)</f>
        <v>#N/A</v>
      </c>
      <c r="BX19" s="48" t="e">
        <f aca="false">VLOOKUP(Table1[[#This Row],[AI Sec]],Key!$A$1:$B$15,2,0)</f>
        <v>#N/A</v>
      </c>
      <c r="BY19" s="49" t="e">
        <f aca="false">IF(AND(BW19=BH19,BX19=BI19),"Both Match",IF(BW19=BH19,"Sec Missed",IF(BX19=BI19,"Pri Missed",IF(AND(BW19=BI19,BX19=BH19),"Interchanged","Both Missed"))))</f>
        <v>#N/A</v>
      </c>
      <c r="FJ19" s="0"/>
    </row>
    <row r="20" s="1" customFormat="true" ht="48" hidden="false" customHeight="true" outlineLevel="0" collapsed="false">
      <c r="A20" s="36" t="n">
        <v>2092</v>
      </c>
      <c r="B20" s="36" t="n">
        <v>2092</v>
      </c>
      <c r="C20" s="36" t="n">
        <v>14</v>
      </c>
      <c r="D20" s="36" t="n">
        <v>9</v>
      </c>
      <c r="E20" s="36" t="n">
        <v>10</v>
      </c>
      <c r="F20" s="36" t="n">
        <v>27</v>
      </c>
      <c r="G20" s="36" t="n">
        <v>11</v>
      </c>
      <c r="H20" s="36" t="n">
        <v>3</v>
      </c>
      <c r="I20" s="36" t="n">
        <v>22</v>
      </c>
      <c r="J20" s="36" t="n">
        <v>25</v>
      </c>
      <c r="K20" s="36" t="n">
        <v>12</v>
      </c>
      <c r="L20" s="36" t="n">
        <v>4</v>
      </c>
      <c r="M20" s="36" t="n">
        <v>13</v>
      </c>
      <c r="N20" s="36" t="n">
        <v>25.5</v>
      </c>
      <c r="O20" s="37" t="n">
        <f aca="false">LARGE(Table1[[#This Row],[D3]:[C3]],1)</f>
        <v>25.5</v>
      </c>
      <c r="P20" s="37" t="n">
        <f aca="false">LARGE(Table1[[#This Row],[D3]:[C3]],2)</f>
        <v>13</v>
      </c>
      <c r="Q20" s="37" t="n">
        <f aca="false">LARGE(Table1[[#This Row],[D3]:[C3]],3)</f>
        <v>12</v>
      </c>
      <c r="R20" s="37" t="n">
        <f aca="false">LARGE(Table1[[#This Row],[D3]:[C3]],4)</f>
        <v>4</v>
      </c>
      <c r="S20" s="38" t="n">
        <f aca="false">LARGE(Table1[[#This Row],[D1]:[C1]],1)</f>
        <v>27</v>
      </c>
      <c r="T20" s="38" t="n">
        <f aca="false">LARGE(Table1[[#This Row],[D1]:[C1]],2)</f>
        <v>14</v>
      </c>
      <c r="U20" s="38" t="n">
        <f aca="false">LARGE(Table1[[#This Row],[D1]:[C1]],3)</f>
        <v>10</v>
      </c>
      <c r="V20" s="38" t="n">
        <f aca="false">LARGE(Table1[[#This Row],[D1]:[C1]],4)</f>
        <v>9</v>
      </c>
      <c r="W20" s="39" t="n">
        <f aca="false">LARGE(Table1[[#This Row],[D2]:[C2]],1)</f>
        <v>25</v>
      </c>
      <c r="X20" s="39" t="n">
        <f aca="false">LARGE(Table1[[#This Row],[D2]:[C2]],2)</f>
        <v>22</v>
      </c>
      <c r="Y20" s="39" t="n">
        <f aca="false">LARGE(Table1[[#This Row],[D2]:[C2]],3)</f>
        <v>11</v>
      </c>
      <c r="Z20" s="39" t="n">
        <f aca="false">LARGE(Table1[[#This Row],[D2]:[C2]],4)</f>
        <v>3</v>
      </c>
      <c r="AA20" s="40" t="n">
        <f aca="false">Table1[[#This Row],[DR1]]-Table1[[#This Row],[DR2]]</f>
        <v>12.5</v>
      </c>
      <c r="AB20" s="40" t="n">
        <f aca="false">Table1[[#This Row],[DR2]]-Table1[[#This Row],[DR3]]</f>
        <v>1</v>
      </c>
      <c r="AC20" s="40" t="n">
        <f aca="false">Table1[[#This Row],[DR3]]-Table1[[#This Row],[DR4]]</f>
        <v>8</v>
      </c>
      <c r="AD20" s="40" t="n">
        <f aca="false">(Table1[[#This Row],[a(D)]]+Table1[[#This Row],[b(D)]])/SUM(Table1[[#This Row],[a(D)]:[c(D)]])</f>
        <v>0.627906976744186</v>
      </c>
      <c r="AE20" s="40" t="n">
        <f aca="false">Table1[[#This Row],[a(D)]]^2/SQRT(Table1[[#This Row],[a(D)]]^2+Table1[[#This Row],[b(D)]]^2+Table1[[#This Row],[c(D)]]^2)</f>
        <v>10.5045725852002</v>
      </c>
      <c r="AF20" s="40" t="n">
        <f aca="false">Table1[[#This Row],[b(D)]]^2/SQRT(Table1[[#This Row],[a(D)]]^2+Table1[[#This Row],[b(D)]]^2+Table1[[#This Row],[c(D)]]^2)</f>
        <v>0.0672292645452815</v>
      </c>
      <c r="AG20" s="40" t="n">
        <f aca="false">Table1[[#This Row],[c(D)]]^2/SQRT(Table1[[#This Row],[a(D)]]^2+Table1[[#This Row],[b(D)]]^2+Table1[[#This Row],[c(D)]]^2)</f>
        <v>4.30267293089801</v>
      </c>
      <c r="AH20" s="40" t="n">
        <f aca="false">Table1[[#This Row],[MR1]]-Table1[[#This Row],[MR2]]</f>
        <v>13</v>
      </c>
      <c r="AI20" s="40" t="n">
        <f aca="false">Table1[[#This Row],[MR2]]-Table1[[#This Row],[MR3]]</f>
        <v>4</v>
      </c>
      <c r="AJ20" s="40" t="n">
        <f aca="false">Table1[[#This Row],[MR3]]-Table1[[#This Row],[MR4]]</f>
        <v>1</v>
      </c>
      <c r="AK20" s="40" t="n">
        <f aca="false">(Table1[[#This Row],[a(M)]]+Table1[[#This Row],[b(M)]])/(Table1[[#This Row],[a(M)]]+Table1[[#This Row],[b(M)]]+Table1[[#This Row],[c(M)]])</f>
        <v>0.944444444444444</v>
      </c>
      <c r="AL20" s="40" t="n">
        <f aca="false">Table1[[#This Row],[a(M)]]^2/SQRT(Table1[[#This Row],[a(M)]]^2+Table1[[#This Row],[b(M)]]^2+Table1[[#This Row],[c(M)]]^2)</f>
        <v>12.3916812193044</v>
      </c>
      <c r="AM20" s="40" t="n">
        <f aca="false">Table1[[#This Row],[b(M)]]^2/SQRT(Table1[[#This Row],[a(M)]]^2+Table1[[#This Row],[b(M)]]^2+Table1[[#This Row],[c(M)]]^2)</f>
        <v>1.17317692017083</v>
      </c>
      <c r="AN20" s="40" t="n">
        <f aca="false">Table1[[#This Row],[c(M)]]^2/SQRT(Table1[[#This Row],[a(M)]]^2+Table1[[#This Row],[b(M)]]^2+Table1[[#This Row],[c(M)]]^2)</f>
        <v>0.0733235575106767</v>
      </c>
      <c r="AO20" s="40" t="n">
        <f aca="false">Table1[[#This Row],[LR1]]-Table1[[#This Row],[LR2]]</f>
        <v>3</v>
      </c>
      <c r="AP20" s="40" t="n">
        <f aca="false">Table1[[#This Row],[LR2]]-Table1[[#This Row],[LR3]]</f>
        <v>11</v>
      </c>
      <c r="AQ20" s="40" t="n">
        <f aca="false">Table1[[#This Row],[LR3]]-Table1[[#This Row],[LR4]]</f>
        <v>8</v>
      </c>
      <c r="AR20" s="40" t="n">
        <f aca="false">(Table1[[#This Row],[a(L)]]+Table1[[#This Row],[b(L)]])/(Table1[[#This Row],[a(L)]]+Table1[[#This Row],[b(L)]]+Table1[[#This Row],[c(L)]])</f>
        <v>0.636363636363636</v>
      </c>
      <c r="AS20" s="40" t="n">
        <f aca="false">Table1[[#This Row],[a(L)]]^2/SQRT(Table1[[#This Row],[a(L)]]^2+Table1[[#This Row],[b(L)]]^2+Table1[[#This Row],[c(L)]]^2)</f>
        <v>0.646162342755964</v>
      </c>
      <c r="AT20" s="40" t="n">
        <f aca="false">Table1[[#This Row],[b(L)]]^2/SQRT(Table1[[#This Row],[a(L)]]^2+Table1[[#This Row],[b(L)]]^2+Table1[[#This Row],[c(L)]]^2)</f>
        <v>8.68729371927463</v>
      </c>
      <c r="AU20" s="40" t="n">
        <f aca="false">Table1[[#This Row],[c(L)]]^2/SQRT(Table1[[#This Row],[a(L)]]^2+Table1[[#This Row],[b(L)]]^2+Table1[[#This Row],[c(L)]]^2)</f>
        <v>4.59493221515352</v>
      </c>
      <c r="AV20" s="41" t="n">
        <f aca="false">_xlfn.VAR.P(Table1[[#This Row],[D3]:[C3]])</f>
        <v>59.1718749999999</v>
      </c>
      <c r="AW20" s="41" t="n">
        <f aca="false">_xlfn.VAR.P(Table1[[#This Row],[D1]:[C1]])</f>
        <v>51.5</v>
      </c>
      <c r="AX20" s="41" t="n">
        <f aca="false">_xlfn.VAR.P(Table1[[#This Row],[D2]:[C2]])</f>
        <v>77.1875</v>
      </c>
      <c r="AY20" s="42"/>
      <c r="AZ20" s="43"/>
      <c r="BA20" s="44"/>
      <c r="BB2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2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2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20" s="45"/>
      <c r="BF20" s="45"/>
      <c r="BG20" s="45"/>
      <c r="BH20" s="46" t="n">
        <v>4</v>
      </c>
      <c r="BI20" s="46" t="n">
        <v>10</v>
      </c>
      <c r="BJ20" s="46" t="str">
        <f aca="false">VLOOKUP(Table1[[#This Row],[Man Pri]],Key!$B$1:$D$15,2,FALSE())</f>
        <v>C</v>
      </c>
      <c r="BK20" s="46" t="n">
        <f aca="false">VLOOKUP(Table1[[#This Row],[Man Pri]],Key!$B$1:$D$15,3,FALSE())</f>
        <v>1</v>
      </c>
      <c r="BL20" s="46" t="str">
        <f aca="false">VLOOKUP(Table1[[#This Row],[Man Sec]],Key!$B$1:$D$15,2,FALSE())</f>
        <v>SC</v>
      </c>
      <c r="BM20" s="46" t="n">
        <f aca="false">VLOOKUP(Table1[[#This Row],[Man Sec]],Key!$B$1:$D$15,3,FALSE())</f>
        <v>2</v>
      </c>
      <c r="BN20" s="45"/>
      <c r="BO20" s="45"/>
      <c r="BP20" s="45"/>
      <c r="BQ20" s="47"/>
      <c r="BR20" s="47"/>
      <c r="BS20" s="47"/>
      <c r="BT20" s="48"/>
      <c r="BU20" s="48"/>
      <c r="BV20" s="48"/>
      <c r="BW20" s="47" t="e">
        <f aca="false">VLOOKUP(Table1[[#This Row],[AI Pr]],Key!$A$1:$B$15,2,0)</f>
        <v>#N/A</v>
      </c>
      <c r="BX20" s="48" t="e">
        <f aca="false">VLOOKUP(Table1[[#This Row],[AI Sec]],Key!$A$1:$B$15,2,0)</f>
        <v>#N/A</v>
      </c>
      <c r="BY20" s="49" t="e">
        <f aca="false">IF(AND(BW20=BH20,BX20=BI20),"Both Match",IF(BW20=BH20,"Sec Missed",IF(BX20=BI20,"Pri Missed",IF(AND(BW20=BI20,BX20=BH20),"Interchanged","Both Missed"))))</f>
        <v>#N/A</v>
      </c>
      <c r="FJ20" s="0"/>
    </row>
    <row r="21" s="1" customFormat="true" ht="48" hidden="false" customHeight="true" outlineLevel="0" collapsed="false">
      <c r="A21" s="36" t="n">
        <v>2093</v>
      </c>
      <c r="B21" s="36" t="n">
        <v>2093</v>
      </c>
      <c r="C21" s="36" t="n">
        <v>19</v>
      </c>
      <c r="D21" s="36" t="n">
        <v>23.5</v>
      </c>
      <c r="E21" s="36" t="n">
        <v>7</v>
      </c>
      <c r="F21" s="36" t="n">
        <v>16</v>
      </c>
      <c r="G21" s="36" t="n">
        <v>14</v>
      </c>
      <c r="H21" s="36" t="n">
        <v>23.5</v>
      </c>
      <c r="I21" s="36" t="n">
        <v>7</v>
      </c>
      <c r="J21" s="36" t="n">
        <v>16</v>
      </c>
      <c r="K21" s="36" t="n">
        <v>16</v>
      </c>
      <c r="L21" s="36" t="n">
        <v>23.5</v>
      </c>
      <c r="M21" s="36" t="n">
        <v>6</v>
      </c>
      <c r="N21" s="36" t="n">
        <v>16</v>
      </c>
      <c r="O21" s="37" t="n">
        <f aca="false">LARGE(Table1[[#This Row],[D3]:[C3]],1)</f>
        <v>23.5</v>
      </c>
      <c r="P21" s="37" t="n">
        <f aca="false">LARGE(Table1[[#This Row],[D3]:[C3]],2)</f>
        <v>16</v>
      </c>
      <c r="Q21" s="37" t="n">
        <f aca="false">LARGE(Table1[[#This Row],[D3]:[C3]],3)</f>
        <v>16</v>
      </c>
      <c r="R21" s="37" t="n">
        <f aca="false">LARGE(Table1[[#This Row],[D3]:[C3]],4)</f>
        <v>6</v>
      </c>
      <c r="S21" s="38" t="n">
        <f aca="false">LARGE(Table1[[#This Row],[D1]:[C1]],1)</f>
        <v>23.5</v>
      </c>
      <c r="T21" s="38" t="n">
        <f aca="false">LARGE(Table1[[#This Row],[D1]:[C1]],2)</f>
        <v>19</v>
      </c>
      <c r="U21" s="38" t="n">
        <f aca="false">LARGE(Table1[[#This Row],[D1]:[C1]],3)</f>
        <v>16</v>
      </c>
      <c r="V21" s="38" t="n">
        <f aca="false">LARGE(Table1[[#This Row],[D1]:[C1]],4)</f>
        <v>7</v>
      </c>
      <c r="W21" s="39" t="n">
        <f aca="false">LARGE(Table1[[#This Row],[D2]:[C2]],1)</f>
        <v>23.5</v>
      </c>
      <c r="X21" s="39" t="n">
        <f aca="false">LARGE(Table1[[#This Row],[D2]:[C2]],2)</f>
        <v>16</v>
      </c>
      <c r="Y21" s="39" t="n">
        <f aca="false">LARGE(Table1[[#This Row],[D2]:[C2]],3)</f>
        <v>14</v>
      </c>
      <c r="Z21" s="39" t="n">
        <f aca="false">LARGE(Table1[[#This Row],[D2]:[C2]],4)</f>
        <v>7</v>
      </c>
      <c r="AA21" s="40" t="n">
        <f aca="false">Table1[[#This Row],[DR1]]-Table1[[#This Row],[DR2]]</f>
        <v>7.5</v>
      </c>
      <c r="AB21" s="40" t="n">
        <f aca="false">Table1[[#This Row],[DR2]]-Table1[[#This Row],[DR3]]</f>
        <v>0</v>
      </c>
      <c r="AC21" s="40" t="n">
        <f aca="false">Table1[[#This Row],[DR3]]-Table1[[#This Row],[DR4]]</f>
        <v>10</v>
      </c>
      <c r="AD21" s="40" t="n">
        <f aca="false">(Table1[[#This Row],[a(D)]]+Table1[[#This Row],[b(D)]])/SUM(Table1[[#This Row],[a(D)]:[c(D)]])</f>
        <v>0.428571428571429</v>
      </c>
      <c r="AE21" s="40" t="n">
        <f aca="false">Table1[[#This Row],[a(D)]]^2/SQRT(Table1[[#This Row],[a(D)]]^2+Table1[[#This Row],[b(D)]]^2+Table1[[#This Row],[c(D)]]^2)</f>
        <v>4.5</v>
      </c>
      <c r="AF21" s="40" t="n">
        <f aca="false">Table1[[#This Row],[b(D)]]^2/SQRT(Table1[[#This Row],[a(D)]]^2+Table1[[#This Row],[b(D)]]^2+Table1[[#This Row],[c(D)]]^2)</f>
        <v>0</v>
      </c>
      <c r="AG21" s="40" t="n">
        <f aca="false">Table1[[#This Row],[c(D)]]^2/SQRT(Table1[[#This Row],[a(D)]]^2+Table1[[#This Row],[b(D)]]^2+Table1[[#This Row],[c(D)]]^2)</f>
        <v>8</v>
      </c>
      <c r="AH21" s="40" t="n">
        <f aca="false">Table1[[#This Row],[MR1]]-Table1[[#This Row],[MR2]]</f>
        <v>4.5</v>
      </c>
      <c r="AI21" s="40" t="n">
        <f aca="false">Table1[[#This Row],[MR2]]-Table1[[#This Row],[MR3]]</f>
        <v>3</v>
      </c>
      <c r="AJ21" s="40" t="n">
        <f aca="false">Table1[[#This Row],[MR3]]-Table1[[#This Row],[MR4]]</f>
        <v>9</v>
      </c>
      <c r="AK21" s="40" t="n">
        <f aca="false">(Table1[[#This Row],[a(M)]]+Table1[[#This Row],[b(M)]])/(Table1[[#This Row],[a(M)]]+Table1[[#This Row],[b(M)]]+Table1[[#This Row],[c(M)]])</f>
        <v>0.454545454545455</v>
      </c>
      <c r="AL21" s="40" t="n">
        <f aca="false">Table1[[#This Row],[a(M)]]^2/SQRT(Table1[[#This Row],[a(M)]]^2+Table1[[#This Row],[b(M)]]^2+Table1[[#This Row],[c(M)]]^2)</f>
        <v>1.92857142857143</v>
      </c>
      <c r="AM21" s="40" t="n">
        <f aca="false">Table1[[#This Row],[b(M)]]^2/SQRT(Table1[[#This Row],[a(M)]]^2+Table1[[#This Row],[b(M)]]^2+Table1[[#This Row],[c(M)]]^2)</f>
        <v>0.857142857142857</v>
      </c>
      <c r="AN21" s="40" t="n">
        <f aca="false">Table1[[#This Row],[c(M)]]^2/SQRT(Table1[[#This Row],[a(M)]]^2+Table1[[#This Row],[b(M)]]^2+Table1[[#This Row],[c(M)]]^2)</f>
        <v>7.71428571428571</v>
      </c>
      <c r="AO21" s="40" t="n">
        <f aca="false">Table1[[#This Row],[LR1]]-Table1[[#This Row],[LR2]]</f>
        <v>7.5</v>
      </c>
      <c r="AP21" s="40" t="n">
        <f aca="false">Table1[[#This Row],[LR2]]-Table1[[#This Row],[LR3]]</f>
        <v>2</v>
      </c>
      <c r="AQ21" s="40" t="n">
        <f aca="false">Table1[[#This Row],[LR3]]-Table1[[#This Row],[LR4]]</f>
        <v>7</v>
      </c>
      <c r="AR21" s="40" t="n">
        <f aca="false">(Table1[[#This Row],[a(L)]]+Table1[[#This Row],[b(L)]])/(Table1[[#This Row],[a(L)]]+Table1[[#This Row],[b(L)]]+Table1[[#This Row],[c(L)]])</f>
        <v>0.575757575757576</v>
      </c>
      <c r="AS21" s="40" t="n">
        <f aca="false">Table1[[#This Row],[a(L)]]^2/SQRT(Table1[[#This Row],[a(L)]]^2+Table1[[#This Row],[b(L)]]^2+Table1[[#This Row],[c(L)]]^2)</f>
        <v>5.38160482389307</v>
      </c>
      <c r="AT21" s="40" t="n">
        <f aca="false">Table1[[#This Row],[b(L)]]^2/SQRT(Table1[[#This Row],[a(L)]]^2+Table1[[#This Row],[b(L)]]^2+Table1[[#This Row],[c(L)]]^2)</f>
        <v>0.382691898587952</v>
      </c>
      <c r="AU21" s="40" t="n">
        <f aca="false">Table1[[#This Row],[c(L)]]^2/SQRT(Table1[[#This Row],[a(L)]]^2+Table1[[#This Row],[b(L)]]^2+Table1[[#This Row],[c(L)]]^2)</f>
        <v>4.68797575770241</v>
      </c>
      <c r="AV21" s="50" t="n">
        <f aca="false">_xlfn.VAR.P(Table1[[#This Row],[D3]:[C3]])</f>
        <v>38.671875</v>
      </c>
      <c r="AW21" s="50" t="n">
        <f aca="false">_xlfn.VAR.P(Table1[[#This Row],[D1]:[C1]])</f>
        <v>36.421875</v>
      </c>
      <c r="AX21" s="50" t="n">
        <f aca="false">_xlfn.VAR.P(Table1[[#This Row],[D2]:[C2]])</f>
        <v>34.546875</v>
      </c>
      <c r="AY21" s="42"/>
      <c r="AZ21" s="43"/>
      <c r="BA21" s="44"/>
      <c r="BB2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2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2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21" s="45"/>
      <c r="BF21" s="45"/>
      <c r="BG21" s="45"/>
      <c r="BH21" s="51" t="n">
        <v>2</v>
      </c>
      <c r="BI21" s="52" t="n">
        <v>2</v>
      </c>
      <c r="BJ21" s="51" t="str">
        <f aca="false">VLOOKUP(Table1[[#This Row],[Man Pri]],Key!$B$1:$D$15,2,FALSE())</f>
        <v>I</v>
      </c>
      <c r="BK21" s="51" t="n">
        <f aca="false">VLOOKUP(Table1[[#This Row],[Man Pri]],Key!$B$1:$D$15,3,FALSE())</f>
        <v>1</v>
      </c>
      <c r="BL21" s="52" t="str">
        <f aca="false">VLOOKUP(Table1[[#This Row],[Man Sec]],Key!$B$1:$D$15,2,FALSE())</f>
        <v>I</v>
      </c>
      <c r="BM21" s="52" t="n">
        <f aca="false">VLOOKUP(Table1[[#This Row],[Man Sec]],Key!$B$1:$D$15,3,FALSE())</f>
        <v>1</v>
      </c>
      <c r="BN21" s="45"/>
      <c r="BO21" s="45"/>
      <c r="BP21" s="45"/>
      <c r="BQ21" s="47"/>
      <c r="BR21" s="47"/>
      <c r="BS21" s="47"/>
      <c r="BT21" s="48"/>
      <c r="BU21" s="48"/>
      <c r="BV21" s="48"/>
      <c r="BW21" s="47" t="e">
        <f aca="false">VLOOKUP(Table1[[#This Row],[AI Pr]],Key!$A$1:$B$15,2,0)</f>
        <v>#N/A</v>
      </c>
      <c r="BX21" s="48" t="e">
        <f aca="false">VLOOKUP(Table1[[#This Row],[AI Sec]],Key!$A$1:$B$15,2,0)</f>
        <v>#N/A</v>
      </c>
      <c r="BY21" s="49" t="e">
        <f aca="false">IF(AND(BW21=BH21,BX21=BI21),"Both Match",IF(BW21=BH21,"Sec Missed",IF(BX21=BI21,"Pri Missed",IF(AND(BW21=BI21,BX21=BH21),"Interchanged","Both Missed"))))</f>
        <v>#N/A</v>
      </c>
      <c r="FJ21" s="0"/>
    </row>
    <row r="22" s="1" customFormat="true" ht="48" hidden="false" customHeight="true" outlineLevel="0" collapsed="false">
      <c r="A22" s="36" t="n">
        <v>2094</v>
      </c>
      <c r="B22" s="36" t="n">
        <v>2094</v>
      </c>
      <c r="C22" s="36" t="n">
        <v>5</v>
      </c>
      <c r="D22" s="36" t="n">
        <v>1</v>
      </c>
      <c r="E22" s="36" t="n">
        <v>4</v>
      </c>
      <c r="F22" s="36" t="n">
        <v>2</v>
      </c>
      <c r="G22" s="36" t="n">
        <v>28</v>
      </c>
      <c r="H22" s="36" t="n">
        <v>28</v>
      </c>
      <c r="I22" s="36" t="n">
        <v>26</v>
      </c>
      <c r="J22" s="36" t="n">
        <v>27</v>
      </c>
      <c r="K22" s="36" t="n">
        <v>20</v>
      </c>
      <c r="L22" s="36" t="n">
        <v>12</v>
      </c>
      <c r="M22" s="36" t="n">
        <v>12</v>
      </c>
      <c r="N22" s="36" t="n">
        <v>16</v>
      </c>
      <c r="O22" s="37" t="n">
        <f aca="false">LARGE(Table1[[#This Row],[D3]:[C3]],1)</f>
        <v>20</v>
      </c>
      <c r="P22" s="37" t="n">
        <f aca="false">LARGE(Table1[[#This Row],[D3]:[C3]],2)</f>
        <v>16</v>
      </c>
      <c r="Q22" s="37" t="n">
        <f aca="false">LARGE(Table1[[#This Row],[D3]:[C3]],3)</f>
        <v>12</v>
      </c>
      <c r="R22" s="37" t="n">
        <f aca="false">LARGE(Table1[[#This Row],[D3]:[C3]],4)</f>
        <v>12</v>
      </c>
      <c r="S22" s="38" t="n">
        <f aca="false">LARGE(Table1[[#This Row],[D1]:[C1]],1)</f>
        <v>5</v>
      </c>
      <c r="T22" s="38" t="n">
        <f aca="false">LARGE(Table1[[#This Row],[D1]:[C1]],2)</f>
        <v>4</v>
      </c>
      <c r="U22" s="38" t="n">
        <f aca="false">LARGE(Table1[[#This Row],[D1]:[C1]],3)</f>
        <v>2</v>
      </c>
      <c r="V22" s="38" t="n">
        <f aca="false">LARGE(Table1[[#This Row],[D1]:[C1]],4)</f>
        <v>1</v>
      </c>
      <c r="W22" s="39" t="n">
        <f aca="false">LARGE(Table1[[#This Row],[D2]:[C2]],1)</f>
        <v>28</v>
      </c>
      <c r="X22" s="39" t="n">
        <f aca="false">LARGE(Table1[[#This Row],[D2]:[C2]],2)</f>
        <v>28</v>
      </c>
      <c r="Y22" s="39" t="n">
        <f aca="false">LARGE(Table1[[#This Row],[D2]:[C2]],3)</f>
        <v>27</v>
      </c>
      <c r="Z22" s="39" t="n">
        <f aca="false">LARGE(Table1[[#This Row],[D2]:[C2]],4)</f>
        <v>26</v>
      </c>
      <c r="AA22" s="40" t="n">
        <f aca="false">Table1[[#This Row],[DR1]]-Table1[[#This Row],[DR2]]</f>
        <v>4</v>
      </c>
      <c r="AB22" s="40" t="n">
        <f aca="false">Table1[[#This Row],[DR2]]-Table1[[#This Row],[DR3]]</f>
        <v>4</v>
      </c>
      <c r="AC22" s="40" t="n">
        <f aca="false">Table1[[#This Row],[DR3]]-Table1[[#This Row],[DR4]]</f>
        <v>0</v>
      </c>
      <c r="AD22" s="40" t="n">
        <f aca="false">(Table1[[#This Row],[a(D)]]+Table1[[#This Row],[b(D)]])/SUM(Table1[[#This Row],[a(D)]:[c(D)]])</f>
        <v>1</v>
      </c>
      <c r="AE22" s="40" t="n">
        <f aca="false">Table1[[#This Row],[a(D)]]^2/SQRT(Table1[[#This Row],[a(D)]]^2+Table1[[#This Row],[b(D)]]^2+Table1[[#This Row],[c(D)]]^2)</f>
        <v>2.82842712474619</v>
      </c>
      <c r="AF22" s="40" t="n">
        <f aca="false">Table1[[#This Row],[b(D)]]^2/SQRT(Table1[[#This Row],[a(D)]]^2+Table1[[#This Row],[b(D)]]^2+Table1[[#This Row],[c(D)]]^2)</f>
        <v>2.82842712474619</v>
      </c>
      <c r="AG22" s="40" t="n">
        <f aca="false">Table1[[#This Row],[c(D)]]^2/SQRT(Table1[[#This Row],[a(D)]]^2+Table1[[#This Row],[b(D)]]^2+Table1[[#This Row],[c(D)]]^2)</f>
        <v>0</v>
      </c>
      <c r="AH22" s="40" t="n">
        <f aca="false">Table1[[#This Row],[MR1]]-Table1[[#This Row],[MR2]]</f>
        <v>1</v>
      </c>
      <c r="AI22" s="40" t="n">
        <f aca="false">Table1[[#This Row],[MR2]]-Table1[[#This Row],[MR3]]</f>
        <v>2</v>
      </c>
      <c r="AJ22" s="40" t="n">
        <f aca="false">Table1[[#This Row],[MR3]]-Table1[[#This Row],[MR4]]</f>
        <v>1</v>
      </c>
      <c r="AK22" s="40" t="n">
        <f aca="false">(Table1[[#This Row],[a(M)]]+Table1[[#This Row],[b(M)]])/(Table1[[#This Row],[a(M)]]+Table1[[#This Row],[b(M)]]+Table1[[#This Row],[c(M)]])</f>
        <v>0.75</v>
      </c>
      <c r="AL22" s="40" t="n">
        <f aca="false">Table1[[#This Row],[a(M)]]^2/SQRT(Table1[[#This Row],[a(M)]]^2+Table1[[#This Row],[b(M)]]^2+Table1[[#This Row],[c(M)]]^2)</f>
        <v>0.408248290463863</v>
      </c>
      <c r="AM22" s="40" t="n">
        <f aca="false">Table1[[#This Row],[b(M)]]^2/SQRT(Table1[[#This Row],[a(M)]]^2+Table1[[#This Row],[b(M)]]^2+Table1[[#This Row],[c(M)]]^2)</f>
        <v>1.63299316185545</v>
      </c>
      <c r="AN22" s="40" t="n">
        <f aca="false">Table1[[#This Row],[c(M)]]^2/SQRT(Table1[[#This Row],[a(M)]]^2+Table1[[#This Row],[b(M)]]^2+Table1[[#This Row],[c(M)]]^2)</f>
        <v>0.408248290463863</v>
      </c>
      <c r="AO22" s="40" t="n">
        <f aca="false">Table1[[#This Row],[LR1]]-Table1[[#This Row],[LR2]]</f>
        <v>0</v>
      </c>
      <c r="AP22" s="40" t="n">
        <f aca="false">Table1[[#This Row],[LR2]]-Table1[[#This Row],[LR3]]</f>
        <v>1</v>
      </c>
      <c r="AQ22" s="40" t="n">
        <f aca="false">Table1[[#This Row],[LR3]]-Table1[[#This Row],[LR4]]</f>
        <v>1</v>
      </c>
      <c r="AR22" s="40" t="n">
        <f aca="false">(Table1[[#This Row],[a(L)]]+Table1[[#This Row],[b(L)]])/(Table1[[#This Row],[a(L)]]+Table1[[#This Row],[b(L)]]+Table1[[#This Row],[c(L)]])</f>
        <v>0.5</v>
      </c>
      <c r="AS22" s="40" t="n">
        <f aca="false">Table1[[#This Row],[a(L)]]^2/SQRT(Table1[[#This Row],[a(L)]]^2+Table1[[#This Row],[b(L)]]^2+Table1[[#This Row],[c(L)]]^2)</f>
        <v>0</v>
      </c>
      <c r="AT22" s="40" t="n">
        <f aca="false">Table1[[#This Row],[b(L)]]^2/SQRT(Table1[[#This Row],[a(L)]]^2+Table1[[#This Row],[b(L)]]^2+Table1[[#This Row],[c(L)]]^2)</f>
        <v>0.707106781186548</v>
      </c>
      <c r="AU22" s="40" t="n">
        <f aca="false">Table1[[#This Row],[c(L)]]^2/SQRT(Table1[[#This Row],[a(L)]]^2+Table1[[#This Row],[b(L)]]^2+Table1[[#This Row],[c(L)]]^2)</f>
        <v>0.707106781186548</v>
      </c>
      <c r="AV22" s="50" t="n">
        <f aca="false">_xlfn.VAR.P(Table1[[#This Row],[D3]:[C3]])</f>
        <v>11</v>
      </c>
      <c r="AW22" s="50" t="n">
        <f aca="false">_xlfn.VAR.P(Table1[[#This Row],[D1]:[C1]])</f>
        <v>2.5</v>
      </c>
      <c r="AX22" s="50" t="n">
        <f aca="false">_xlfn.VAR.P(Table1[[#This Row],[D2]:[C2]])</f>
        <v>0.6875</v>
      </c>
      <c r="AY22" s="42"/>
      <c r="AZ22" s="43"/>
      <c r="BA22" s="44"/>
      <c r="BB2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2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2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22" s="45"/>
      <c r="BF22" s="45"/>
      <c r="BG22" s="45"/>
      <c r="BH22" s="46" t="n">
        <v>0</v>
      </c>
      <c r="BI22" s="46" t="n">
        <v>0</v>
      </c>
      <c r="BJ22" s="46" t="str">
        <f aca="false">VLOOKUP(Table1[[#This Row],[Man Pri]],Key!$B$1:$D$15,2,FALSE())</f>
        <v>TI</v>
      </c>
      <c r="BK22" s="46" t="n">
        <f aca="false">VLOOKUP(Table1[[#This Row],[Man Pri]],Key!$B$1:$D$15,3,FALSE())</f>
        <v>0</v>
      </c>
      <c r="BL22" s="46" t="str">
        <f aca="false">VLOOKUP(Table1[[#This Row],[Man Sec]],Key!$B$1:$D$15,2,FALSE())</f>
        <v>TI</v>
      </c>
      <c r="BM22" s="46" t="n">
        <f aca="false">VLOOKUP(Table1[[#This Row],[Man Sec]],Key!$B$1:$D$15,3,FALSE())</f>
        <v>0</v>
      </c>
      <c r="BN22" s="45"/>
      <c r="BO22" s="45"/>
      <c r="BP22" s="45"/>
      <c r="BQ22" s="47"/>
      <c r="BR22" s="47"/>
      <c r="BS22" s="47"/>
      <c r="BT22" s="48"/>
      <c r="BU22" s="48"/>
      <c r="BV22" s="48"/>
      <c r="BW22" s="47" t="e">
        <f aca="false">VLOOKUP(Table1[[#This Row],[AI Pr]],Key!$A$1:$B$15,2,0)</f>
        <v>#N/A</v>
      </c>
      <c r="BX22" s="48" t="e">
        <f aca="false">VLOOKUP(Table1[[#This Row],[AI Sec]],Key!$A$1:$B$15,2,0)</f>
        <v>#N/A</v>
      </c>
      <c r="BY22" s="49" t="e">
        <f aca="false">IF(AND(BW22=BH22,BX22=BI22),"Both Match",IF(BW22=BH22,"Sec Missed",IF(BX22=BI22,"Pri Missed",IF(AND(BW22=BI22,BX22=BH22),"Interchanged","Both Missed"))))</f>
        <v>#N/A</v>
      </c>
      <c r="FJ22" s="0"/>
    </row>
    <row r="23" s="1" customFormat="true" ht="48" hidden="false" customHeight="true" outlineLevel="0" collapsed="false">
      <c r="A23" s="36" t="n">
        <v>2095</v>
      </c>
      <c r="B23" s="36" t="n">
        <v>2095</v>
      </c>
      <c r="C23" s="36" t="n">
        <v>14</v>
      </c>
      <c r="D23" s="36" t="n">
        <v>12</v>
      </c>
      <c r="E23" s="36" t="n">
        <v>7</v>
      </c>
      <c r="F23" s="36" t="n">
        <v>26</v>
      </c>
      <c r="G23" s="36" t="n">
        <v>12</v>
      </c>
      <c r="H23" s="36" t="n">
        <v>20</v>
      </c>
      <c r="I23" s="36" t="n">
        <v>9</v>
      </c>
      <c r="J23" s="36" t="n">
        <v>18.5</v>
      </c>
      <c r="K23" s="36" t="n">
        <v>14</v>
      </c>
      <c r="L23" s="36" t="n">
        <v>14</v>
      </c>
      <c r="M23" s="36" t="n">
        <v>7</v>
      </c>
      <c r="N23" s="36" t="n">
        <v>24</v>
      </c>
      <c r="O23" s="37" t="n">
        <f aca="false">LARGE(Table1[[#This Row],[D3]:[C3]],1)</f>
        <v>24</v>
      </c>
      <c r="P23" s="37" t="n">
        <f aca="false">LARGE(Table1[[#This Row],[D3]:[C3]],2)</f>
        <v>14</v>
      </c>
      <c r="Q23" s="37" t="n">
        <f aca="false">LARGE(Table1[[#This Row],[D3]:[C3]],3)</f>
        <v>14</v>
      </c>
      <c r="R23" s="37" t="n">
        <f aca="false">LARGE(Table1[[#This Row],[D3]:[C3]],4)</f>
        <v>7</v>
      </c>
      <c r="S23" s="38" t="n">
        <f aca="false">LARGE(Table1[[#This Row],[D1]:[C1]],1)</f>
        <v>26</v>
      </c>
      <c r="T23" s="38" t="n">
        <f aca="false">LARGE(Table1[[#This Row],[D1]:[C1]],2)</f>
        <v>14</v>
      </c>
      <c r="U23" s="38" t="n">
        <f aca="false">LARGE(Table1[[#This Row],[D1]:[C1]],3)</f>
        <v>12</v>
      </c>
      <c r="V23" s="38" t="n">
        <f aca="false">LARGE(Table1[[#This Row],[D1]:[C1]],4)</f>
        <v>7</v>
      </c>
      <c r="W23" s="39" t="n">
        <f aca="false">LARGE(Table1[[#This Row],[D2]:[C2]],1)</f>
        <v>20</v>
      </c>
      <c r="X23" s="39" t="n">
        <f aca="false">LARGE(Table1[[#This Row],[D2]:[C2]],2)</f>
        <v>18.5</v>
      </c>
      <c r="Y23" s="39" t="n">
        <f aca="false">LARGE(Table1[[#This Row],[D2]:[C2]],3)</f>
        <v>12</v>
      </c>
      <c r="Z23" s="39" t="n">
        <f aca="false">LARGE(Table1[[#This Row],[D2]:[C2]],4)</f>
        <v>9</v>
      </c>
      <c r="AA23" s="40" t="n">
        <f aca="false">Table1[[#This Row],[DR1]]-Table1[[#This Row],[DR2]]</f>
        <v>10</v>
      </c>
      <c r="AB23" s="40" t="n">
        <f aca="false">Table1[[#This Row],[DR2]]-Table1[[#This Row],[DR3]]</f>
        <v>0</v>
      </c>
      <c r="AC23" s="40" t="n">
        <f aca="false">Table1[[#This Row],[DR3]]-Table1[[#This Row],[DR4]]</f>
        <v>7</v>
      </c>
      <c r="AD23" s="40" t="n">
        <f aca="false">(Table1[[#This Row],[a(D)]]+Table1[[#This Row],[b(D)]])/SUM(Table1[[#This Row],[a(D)]:[c(D)]])</f>
        <v>0.588235294117647</v>
      </c>
      <c r="AE23" s="40" t="n">
        <f aca="false">Table1[[#This Row],[a(D)]]^2/SQRT(Table1[[#This Row],[a(D)]]^2+Table1[[#This Row],[b(D)]]^2+Table1[[#This Row],[c(D)]]^2)</f>
        <v>8.19231920519041</v>
      </c>
      <c r="AF23" s="40" t="n">
        <f aca="false">Table1[[#This Row],[b(D)]]^2/SQRT(Table1[[#This Row],[a(D)]]^2+Table1[[#This Row],[b(D)]]^2+Table1[[#This Row],[c(D)]]^2)</f>
        <v>0</v>
      </c>
      <c r="AG23" s="40" t="n">
        <f aca="false">Table1[[#This Row],[c(D)]]^2/SQRT(Table1[[#This Row],[a(D)]]^2+Table1[[#This Row],[b(D)]]^2+Table1[[#This Row],[c(D)]]^2)</f>
        <v>4.0142364105433</v>
      </c>
      <c r="AH23" s="40" t="n">
        <f aca="false">Table1[[#This Row],[MR1]]-Table1[[#This Row],[MR2]]</f>
        <v>12</v>
      </c>
      <c r="AI23" s="40" t="n">
        <f aca="false">Table1[[#This Row],[MR2]]-Table1[[#This Row],[MR3]]</f>
        <v>2</v>
      </c>
      <c r="AJ23" s="40" t="n">
        <f aca="false">Table1[[#This Row],[MR3]]-Table1[[#This Row],[MR4]]</f>
        <v>5</v>
      </c>
      <c r="AK23" s="40" t="n">
        <f aca="false">(Table1[[#This Row],[a(M)]]+Table1[[#This Row],[b(M)]])/(Table1[[#This Row],[a(M)]]+Table1[[#This Row],[b(M)]]+Table1[[#This Row],[c(M)]])</f>
        <v>0.736842105263158</v>
      </c>
      <c r="AL23" s="40" t="n">
        <f aca="false">Table1[[#This Row],[a(M)]]^2/SQRT(Table1[[#This Row],[a(M)]]^2+Table1[[#This Row],[b(M)]]^2+Table1[[#This Row],[c(M)]]^2)</f>
        <v>10.9481172662838</v>
      </c>
      <c r="AM23" s="40" t="n">
        <f aca="false">Table1[[#This Row],[b(M)]]^2/SQRT(Table1[[#This Row],[a(M)]]^2+Table1[[#This Row],[b(M)]]^2+Table1[[#This Row],[c(M)]]^2)</f>
        <v>0.304114368507882</v>
      </c>
      <c r="AN23" s="40" t="n">
        <f aca="false">Table1[[#This Row],[c(M)]]^2/SQRT(Table1[[#This Row],[a(M)]]^2+Table1[[#This Row],[b(M)]]^2+Table1[[#This Row],[c(M)]]^2)</f>
        <v>1.90071480317426</v>
      </c>
      <c r="AO23" s="40" t="n">
        <f aca="false">Table1[[#This Row],[LR1]]-Table1[[#This Row],[LR2]]</f>
        <v>1.5</v>
      </c>
      <c r="AP23" s="40" t="n">
        <f aca="false">Table1[[#This Row],[LR2]]-Table1[[#This Row],[LR3]]</f>
        <v>6.5</v>
      </c>
      <c r="AQ23" s="40" t="n">
        <f aca="false">Table1[[#This Row],[LR3]]-Table1[[#This Row],[LR4]]</f>
        <v>3</v>
      </c>
      <c r="AR23" s="40" t="n">
        <f aca="false">(Table1[[#This Row],[a(L)]]+Table1[[#This Row],[b(L)]])/(Table1[[#This Row],[a(L)]]+Table1[[#This Row],[b(L)]]+Table1[[#This Row],[c(L)]])</f>
        <v>0.727272727272727</v>
      </c>
      <c r="AS23" s="40" t="n">
        <f aca="false">Table1[[#This Row],[a(L)]]^2/SQRT(Table1[[#This Row],[a(L)]]^2+Table1[[#This Row],[b(L)]]^2+Table1[[#This Row],[c(L)]]^2)</f>
        <v>0.307613667161098</v>
      </c>
      <c r="AT23" s="40" t="n">
        <f aca="false">Table1[[#This Row],[b(L)]]^2/SQRT(Table1[[#This Row],[a(L)]]^2+Table1[[#This Row],[b(L)]]^2+Table1[[#This Row],[c(L)]]^2)</f>
        <v>5.77630108335841</v>
      </c>
      <c r="AU23" s="40" t="n">
        <f aca="false">Table1[[#This Row],[c(L)]]^2/SQRT(Table1[[#This Row],[a(L)]]^2+Table1[[#This Row],[b(L)]]^2+Table1[[#This Row],[c(L)]]^2)</f>
        <v>1.23045466864439</v>
      </c>
      <c r="AV23" s="41" t="n">
        <f aca="false">_xlfn.VAR.P(Table1[[#This Row],[D3]:[C3]])</f>
        <v>36.6875</v>
      </c>
      <c r="AW23" s="41" t="n">
        <f aca="false">_xlfn.VAR.P(Table1[[#This Row],[D1]:[C1]])</f>
        <v>48.6875</v>
      </c>
      <c r="AX23" s="41" t="n">
        <f aca="false">_xlfn.VAR.P(Table1[[#This Row],[D2]:[C2]])</f>
        <v>20.546875</v>
      </c>
      <c r="AY23" s="42"/>
      <c r="AZ23" s="43"/>
      <c r="BA23" s="44"/>
      <c r="BB2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2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2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23" s="45"/>
      <c r="BF23" s="45"/>
      <c r="BG23" s="45"/>
      <c r="BH23" s="46" t="n">
        <v>4</v>
      </c>
      <c r="BI23" s="46" t="n">
        <v>9</v>
      </c>
      <c r="BJ23" s="46" t="str">
        <f aca="false">VLOOKUP(Table1[[#This Row],[Man Pri]],Key!$B$1:$D$15,2,FALSE())</f>
        <v>C</v>
      </c>
      <c r="BK23" s="46" t="n">
        <f aca="false">VLOOKUP(Table1[[#This Row],[Man Pri]],Key!$B$1:$D$15,3,FALSE())</f>
        <v>1</v>
      </c>
      <c r="BL23" s="46" t="str">
        <f aca="false">VLOOKUP(Table1[[#This Row],[Man Sec]],Key!$B$1:$D$15,2,FALSE())</f>
        <v>IC</v>
      </c>
      <c r="BM23" s="46" t="n">
        <f aca="false">VLOOKUP(Table1[[#This Row],[Man Sec]],Key!$B$1:$D$15,3,FALSE())</f>
        <v>2</v>
      </c>
      <c r="BN23" s="45"/>
      <c r="BO23" s="45"/>
      <c r="BP23" s="45"/>
      <c r="BQ23" s="47"/>
      <c r="BR23" s="47"/>
      <c r="BS23" s="47"/>
      <c r="BT23" s="48"/>
      <c r="BU23" s="48"/>
      <c r="BV23" s="48"/>
      <c r="BW23" s="47" t="e">
        <f aca="false">VLOOKUP(Table1[[#This Row],[AI Pr]],Key!$A$1:$B$15,2,0)</f>
        <v>#N/A</v>
      </c>
      <c r="BX23" s="48" t="e">
        <f aca="false">VLOOKUP(Table1[[#This Row],[AI Sec]],Key!$A$1:$B$15,2,0)</f>
        <v>#N/A</v>
      </c>
      <c r="BY23" s="49" t="e">
        <f aca="false">IF(AND(BW23=BH23,BX23=BI23),"Both Match",IF(BW23=BH23,"Sec Missed",IF(BX23=BI23,"Pri Missed",IF(AND(BW23=BI23,BX23=BH23),"Interchanged","Both Missed"))))</f>
        <v>#N/A</v>
      </c>
      <c r="FJ23" s="0"/>
    </row>
    <row r="24" s="1" customFormat="true" ht="48" hidden="false" customHeight="true" outlineLevel="0" collapsed="false">
      <c r="A24" s="36" t="n">
        <v>2096</v>
      </c>
      <c r="B24" s="36" t="n">
        <v>2096</v>
      </c>
      <c r="C24" s="36" t="n">
        <v>22.5</v>
      </c>
      <c r="D24" s="36" t="n">
        <v>22</v>
      </c>
      <c r="E24" s="36" t="n">
        <v>7</v>
      </c>
      <c r="F24" s="36" t="n">
        <v>16</v>
      </c>
      <c r="G24" s="36" t="n">
        <v>25</v>
      </c>
      <c r="H24" s="36" t="n">
        <v>4</v>
      </c>
      <c r="I24" s="36" t="n">
        <v>7</v>
      </c>
      <c r="J24" s="36" t="n">
        <v>22</v>
      </c>
      <c r="K24" s="36" t="n">
        <v>23.5</v>
      </c>
      <c r="L24" s="36" t="n">
        <v>12</v>
      </c>
      <c r="M24" s="36" t="n">
        <v>6</v>
      </c>
      <c r="N24" s="36" t="n">
        <v>19</v>
      </c>
      <c r="O24" s="37" t="n">
        <f aca="false">LARGE(Table1[[#This Row],[D3]:[C3]],1)</f>
        <v>23.5</v>
      </c>
      <c r="P24" s="37" t="n">
        <f aca="false">LARGE(Table1[[#This Row],[D3]:[C3]],2)</f>
        <v>19</v>
      </c>
      <c r="Q24" s="37" t="n">
        <f aca="false">LARGE(Table1[[#This Row],[D3]:[C3]],3)</f>
        <v>12</v>
      </c>
      <c r="R24" s="37" t="n">
        <f aca="false">LARGE(Table1[[#This Row],[D3]:[C3]],4)</f>
        <v>6</v>
      </c>
      <c r="S24" s="38" t="n">
        <f aca="false">LARGE(Table1[[#This Row],[D1]:[C1]],1)</f>
        <v>22.5</v>
      </c>
      <c r="T24" s="38" t="n">
        <f aca="false">LARGE(Table1[[#This Row],[D1]:[C1]],2)</f>
        <v>22</v>
      </c>
      <c r="U24" s="38" t="n">
        <f aca="false">LARGE(Table1[[#This Row],[D1]:[C1]],3)</f>
        <v>16</v>
      </c>
      <c r="V24" s="38" t="n">
        <f aca="false">LARGE(Table1[[#This Row],[D1]:[C1]],4)</f>
        <v>7</v>
      </c>
      <c r="W24" s="39" t="n">
        <f aca="false">LARGE(Table1[[#This Row],[D2]:[C2]],1)</f>
        <v>25</v>
      </c>
      <c r="X24" s="39" t="n">
        <f aca="false">LARGE(Table1[[#This Row],[D2]:[C2]],2)</f>
        <v>22</v>
      </c>
      <c r="Y24" s="39" t="n">
        <f aca="false">LARGE(Table1[[#This Row],[D2]:[C2]],3)</f>
        <v>7</v>
      </c>
      <c r="Z24" s="39" t="n">
        <f aca="false">LARGE(Table1[[#This Row],[D2]:[C2]],4)</f>
        <v>4</v>
      </c>
      <c r="AA24" s="40" t="n">
        <f aca="false">Table1[[#This Row],[DR1]]-Table1[[#This Row],[DR2]]</f>
        <v>4.5</v>
      </c>
      <c r="AB24" s="40" t="n">
        <f aca="false">Table1[[#This Row],[DR2]]-Table1[[#This Row],[DR3]]</f>
        <v>7</v>
      </c>
      <c r="AC24" s="40" t="n">
        <f aca="false">Table1[[#This Row],[DR3]]-Table1[[#This Row],[DR4]]</f>
        <v>6</v>
      </c>
      <c r="AD24" s="40" t="n">
        <f aca="false">(Table1[[#This Row],[a(D)]]+Table1[[#This Row],[b(D)]])/SUM(Table1[[#This Row],[a(D)]:[c(D)]])</f>
        <v>0.657142857142857</v>
      </c>
      <c r="AE24" s="40" t="n">
        <f aca="false">Table1[[#This Row],[a(D)]]^2/SQRT(Table1[[#This Row],[a(D)]]^2+Table1[[#This Row],[b(D)]]^2+Table1[[#This Row],[c(D)]]^2)</f>
        <v>1.97384922425575</v>
      </c>
      <c r="AF24" s="40" t="n">
        <f aca="false">Table1[[#This Row],[b(D)]]^2/SQRT(Table1[[#This Row],[a(D)]]^2+Table1[[#This Row],[b(D)]]^2+Table1[[#This Row],[c(D)]]^2)</f>
        <v>4.77622775252008</v>
      </c>
      <c r="AG24" s="40" t="n">
        <f aca="false">Table1[[#This Row],[c(D)]]^2/SQRT(Table1[[#This Row],[a(D)]]^2+Table1[[#This Row],[b(D)]]^2+Table1[[#This Row],[c(D)]]^2)</f>
        <v>3.50906528756577</v>
      </c>
      <c r="AH24" s="40" t="n">
        <f aca="false">Table1[[#This Row],[MR1]]-Table1[[#This Row],[MR2]]</f>
        <v>0.5</v>
      </c>
      <c r="AI24" s="40" t="n">
        <f aca="false">Table1[[#This Row],[MR2]]-Table1[[#This Row],[MR3]]</f>
        <v>6</v>
      </c>
      <c r="AJ24" s="40" t="n">
        <f aca="false">Table1[[#This Row],[MR3]]-Table1[[#This Row],[MR4]]</f>
        <v>9</v>
      </c>
      <c r="AK24" s="40" t="n">
        <f aca="false">(Table1[[#This Row],[a(M)]]+Table1[[#This Row],[b(M)]])/(Table1[[#This Row],[a(M)]]+Table1[[#This Row],[b(M)]]+Table1[[#This Row],[c(M)]])</f>
        <v>0.419354838709677</v>
      </c>
      <c r="AL24" s="40" t="n">
        <f aca="false">Table1[[#This Row],[a(M)]]^2/SQRT(Table1[[#This Row],[a(M)]]^2+Table1[[#This Row],[b(M)]]^2+Table1[[#This Row],[c(M)]]^2)</f>
        <v>0.0230878548269805</v>
      </c>
      <c r="AM24" s="40" t="n">
        <f aca="false">Table1[[#This Row],[b(M)]]^2/SQRT(Table1[[#This Row],[a(M)]]^2+Table1[[#This Row],[b(M)]]^2+Table1[[#This Row],[c(M)]]^2)</f>
        <v>3.32465109508519</v>
      </c>
      <c r="AN24" s="40" t="n">
        <f aca="false">Table1[[#This Row],[c(M)]]^2/SQRT(Table1[[#This Row],[a(M)]]^2+Table1[[#This Row],[b(M)]]^2+Table1[[#This Row],[c(M)]]^2)</f>
        <v>7.48046496394168</v>
      </c>
      <c r="AO24" s="40" t="n">
        <f aca="false">Table1[[#This Row],[LR1]]-Table1[[#This Row],[LR2]]</f>
        <v>3</v>
      </c>
      <c r="AP24" s="40" t="n">
        <f aca="false">Table1[[#This Row],[LR2]]-Table1[[#This Row],[LR3]]</f>
        <v>15</v>
      </c>
      <c r="AQ24" s="40" t="n">
        <f aca="false">Table1[[#This Row],[LR3]]-Table1[[#This Row],[LR4]]</f>
        <v>3</v>
      </c>
      <c r="AR24" s="40" t="n">
        <f aca="false">(Table1[[#This Row],[a(L)]]+Table1[[#This Row],[b(L)]])/(Table1[[#This Row],[a(L)]]+Table1[[#This Row],[b(L)]]+Table1[[#This Row],[c(L)]])</f>
        <v>0.857142857142857</v>
      </c>
      <c r="AS24" s="40" t="n">
        <f aca="false">Table1[[#This Row],[a(L)]]^2/SQRT(Table1[[#This Row],[a(L)]]^2+Table1[[#This Row],[b(L)]]^2+Table1[[#This Row],[c(L)]]^2)</f>
        <v>0.577350269189626</v>
      </c>
      <c r="AT24" s="40" t="n">
        <f aca="false">Table1[[#This Row],[b(L)]]^2/SQRT(Table1[[#This Row],[a(L)]]^2+Table1[[#This Row],[b(L)]]^2+Table1[[#This Row],[c(L)]]^2)</f>
        <v>14.4337567297406</v>
      </c>
      <c r="AU24" s="40" t="n">
        <f aca="false">Table1[[#This Row],[c(L)]]^2/SQRT(Table1[[#This Row],[a(L)]]^2+Table1[[#This Row],[b(L)]]^2+Table1[[#This Row],[c(L)]]^2)</f>
        <v>0.577350269189626</v>
      </c>
      <c r="AV24" s="50" t="n">
        <f aca="false">_xlfn.VAR.P(Table1[[#This Row],[D3]:[C3]])</f>
        <v>44.546875</v>
      </c>
      <c r="AW24" s="53" t="n">
        <f aca="false">_xlfn.VAR.P(Table1[[#This Row],[D1]:[C1]])</f>
        <v>39.046875</v>
      </c>
      <c r="AX24" s="50" t="n">
        <f aca="false">_xlfn.VAR.P(Table1[[#This Row],[D2]:[C2]])</f>
        <v>83.25</v>
      </c>
      <c r="AY24" s="42"/>
      <c r="AZ24" s="43"/>
      <c r="BA24" s="44"/>
      <c r="BB2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2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2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24" s="45"/>
      <c r="BF24" s="45"/>
      <c r="BG24" s="45"/>
      <c r="BH24" s="46" t="n">
        <v>7</v>
      </c>
      <c r="BI24" s="46" t="n">
        <v>5</v>
      </c>
      <c r="BJ24" s="46" t="str">
        <f aca="false">VLOOKUP(Table1[[#This Row],[Man Pri]],Key!$B$1:$D$15,2,FALSE())</f>
        <v>DC</v>
      </c>
      <c r="BK24" s="46" t="n">
        <f aca="false">VLOOKUP(Table1[[#This Row],[Man Pri]],Key!$B$1:$D$15,3,FALSE())</f>
        <v>2</v>
      </c>
      <c r="BL24" s="46" t="str">
        <f aca="false">VLOOKUP(Table1[[#This Row],[Man Sec]],Key!$B$1:$D$15,2,FALSE())</f>
        <v>DI</v>
      </c>
      <c r="BM24" s="46" t="n">
        <f aca="false">VLOOKUP(Table1[[#This Row],[Man Sec]],Key!$B$1:$D$15,3,FALSE())</f>
        <v>2</v>
      </c>
      <c r="BN24" s="45"/>
      <c r="BO24" s="54"/>
      <c r="BP24" s="45"/>
      <c r="BQ24" s="47"/>
      <c r="BR24" s="47"/>
      <c r="BS24" s="47"/>
      <c r="BT24" s="48"/>
      <c r="BU24" s="48"/>
      <c r="BV24" s="48"/>
      <c r="BW24" s="47" t="e">
        <f aca="false">VLOOKUP(Table1[[#This Row],[AI Pr]],Key!$A$1:$B$15,2,0)</f>
        <v>#N/A</v>
      </c>
      <c r="BX24" s="48" t="e">
        <f aca="false">VLOOKUP(Table1[[#This Row],[AI Sec]],Key!$A$1:$B$15,2,0)</f>
        <v>#N/A</v>
      </c>
      <c r="BY24" s="49" t="e">
        <f aca="false">IF(AND(BW24=BH24,BX24=BI24),"Both Match",IF(BW24=BH24,"Sec Missed",IF(BX24=BI24,"Pri Missed",IF(AND(BW24=BI24,BX24=BH24),"Interchanged","Both Missed"))))</f>
        <v>#N/A</v>
      </c>
      <c r="FJ24" s="0"/>
    </row>
    <row r="25" s="1" customFormat="true" ht="48" hidden="false" customHeight="true" outlineLevel="0" collapsed="false">
      <c r="A25" s="36" t="n">
        <v>2097</v>
      </c>
      <c r="B25" s="36" t="n">
        <v>2097</v>
      </c>
      <c r="C25" s="36" t="n">
        <v>3</v>
      </c>
      <c r="D25" s="36" t="n">
        <v>1</v>
      </c>
      <c r="E25" s="36" t="n">
        <v>2</v>
      </c>
      <c r="F25" s="36" t="n">
        <v>9</v>
      </c>
      <c r="G25" s="36" t="n">
        <v>27</v>
      </c>
      <c r="H25" s="36" t="n">
        <v>23.5</v>
      </c>
      <c r="I25" s="36" t="n">
        <v>22</v>
      </c>
      <c r="J25" s="36" t="n">
        <v>28</v>
      </c>
      <c r="K25" s="36" t="n">
        <v>18</v>
      </c>
      <c r="L25" s="36" t="n">
        <v>8</v>
      </c>
      <c r="M25" s="36" t="n">
        <v>8</v>
      </c>
      <c r="N25" s="36" t="n">
        <v>23</v>
      </c>
      <c r="O25" s="37" t="n">
        <f aca="false">LARGE(Table1[[#This Row],[D3]:[C3]],1)</f>
        <v>23</v>
      </c>
      <c r="P25" s="37" t="n">
        <f aca="false">LARGE(Table1[[#This Row],[D3]:[C3]],2)</f>
        <v>18</v>
      </c>
      <c r="Q25" s="37" t="n">
        <f aca="false">LARGE(Table1[[#This Row],[D3]:[C3]],3)</f>
        <v>8</v>
      </c>
      <c r="R25" s="37" t="n">
        <f aca="false">LARGE(Table1[[#This Row],[D3]:[C3]],4)</f>
        <v>8</v>
      </c>
      <c r="S25" s="38" t="n">
        <f aca="false">LARGE(Table1[[#This Row],[D1]:[C1]],1)</f>
        <v>9</v>
      </c>
      <c r="T25" s="38" t="n">
        <f aca="false">LARGE(Table1[[#This Row],[D1]:[C1]],2)</f>
        <v>3</v>
      </c>
      <c r="U25" s="38" t="n">
        <f aca="false">LARGE(Table1[[#This Row],[D1]:[C1]],3)</f>
        <v>2</v>
      </c>
      <c r="V25" s="38" t="n">
        <f aca="false">LARGE(Table1[[#This Row],[D1]:[C1]],4)</f>
        <v>1</v>
      </c>
      <c r="W25" s="39" t="n">
        <f aca="false">LARGE(Table1[[#This Row],[D2]:[C2]],1)</f>
        <v>28</v>
      </c>
      <c r="X25" s="39" t="n">
        <f aca="false">LARGE(Table1[[#This Row],[D2]:[C2]],2)</f>
        <v>27</v>
      </c>
      <c r="Y25" s="39" t="n">
        <f aca="false">LARGE(Table1[[#This Row],[D2]:[C2]],3)</f>
        <v>23.5</v>
      </c>
      <c r="Z25" s="39" t="n">
        <f aca="false">LARGE(Table1[[#This Row],[D2]:[C2]],4)</f>
        <v>22</v>
      </c>
      <c r="AA25" s="40" t="n">
        <f aca="false">Table1[[#This Row],[DR1]]-Table1[[#This Row],[DR2]]</f>
        <v>5</v>
      </c>
      <c r="AB25" s="40" t="n">
        <f aca="false">Table1[[#This Row],[DR2]]-Table1[[#This Row],[DR3]]</f>
        <v>10</v>
      </c>
      <c r="AC25" s="40" t="n">
        <f aca="false">Table1[[#This Row],[DR3]]-Table1[[#This Row],[DR4]]</f>
        <v>0</v>
      </c>
      <c r="AD25" s="40" t="n">
        <f aca="false">(Table1[[#This Row],[a(D)]]+Table1[[#This Row],[b(D)]])/SUM(Table1[[#This Row],[a(D)]:[c(D)]])</f>
        <v>1</v>
      </c>
      <c r="AE25" s="40" t="n">
        <f aca="false">Table1[[#This Row],[a(D)]]^2/SQRT(Table1[[#This Row],[a(D)]]^2+Table1[[#This Row],[b(D)]]^2+Table1[[#This Row],[c(D)]]^2)</f>
        <v>2.23606797749979</v>
      </c>
      <c r="AF25" s="40" t="n">
        <f aca="false">Table1[[#This Row],[b(D)]]^2/SQRT(Table1[[#This Row],[a(D)]]^2+Table1[[#This Row],[b(D)]]^2+Table1[[#This Row],[c(D)]]^2)</f>
        <v>8.94427190999916</v>
      </c>
      <c r="AG25" s="40" t="n">
        <f aca="false">Table1[[#This Row],[c(D)]]^2/SQRT(Table1[[#This Row],[a(D)]]^2+Table1[[#This Row],[b(D)]]^2+Table1[[#This Row],[c(D)]]^2)</f>
        <v>0</v>
      </c>
      <c r="AH25" s="40" t="n">
        <f aca="false">Table1[[#This Row],[MR1]]-Table1[[#This Row],[MR2]]</f>
        <v>6</v>
      </c>
      <c r="AI25" s="40" t="n">
        <f aca="false">Table1[[#This Row],[MR2]]-Table1[[#This Row],[MR3]]</f>
        <v>1</v>
      </c>
      <c r="AJ25" s="40" t="n">
        <f aca="false">Table1[[#This Row],[MR3]]-Table1[[#This Row],[MR4]]</f>
        <v>1</v>
      </c>
      <c r="AK25" s="40" t="n">
        <f aca="false">(Table1[[#This Row],[a(M)]]+Table1[[#This Row],[b(M)]])/(Table1[[#This Row],[a(M)]]+Table1[[#This Row],[b(M)]]+Table1[[#This Row],[c(M)]])</f>
        <v>0.875</v>
      </c>
      <c r="AL25" s="40" t="n">
        <f aca="false">Table1[[#This Row],[a(M)]]^2/SQRT(Table1[[#This Row],[a(M)]]^2+Table1[[#This Row],[b(M)]]^2+Table1[[#This Row],[c(M)]]^2)</f>
        <v>5.83997116070745</v>
      </c>
      <c r="AM25" s="40" t="n">
        <f aca="false">Table1[[#This Row],[b(M)]]^2/SQRT(Table1[[#This Row],[a(M)]]^2+Table1[[#This Row],[b(M)]]^2+Table1[[#This Row],[c(M)]]^2)</f>
        <v>0.162221421130763</v>
      </c>
      <c r="AN25" s="40" t="n">
        <f aca="false">Table1[[#This Row],[c(M)]]^2/SQRT(Table1[[#This Row],[a(M)]]^2+Table1[[#This Row],[b(M)]]^2+Table1[[#This Row],[c(M)]]^2)</f>
        <v>0.162221421130763</v>
      </c>
      <c r="AO25" s="40" t="n">
        <f aca="false">Table1[[#This Row],[LR1]]-Table1[[#This Row],[LR2]]</f>
        <v>1</v>
      </c>
      <c r="AP25" s="40" t="n">
        <f aca="false">Table1[[#This Row],[LR2]]-Table1[[#This Row],[LR3]]</f>
        <v>3.5</v>
      </c>
      <c r="AQ25" s="40" t="n">
        <f aca="false">Table1[[#This Row],[LR3]]-Table1[[#This Row],[LR4]]</f>
        <v>1.5</v>
      </c>
      <c r="AR25" s="40" t="n">
        <f aca="false">(Table1[[#This Row],[a(L)]]+Table1[[#This Row],[b(L)]])/(Table1[[#This Row],[a(L)]]+Table1[[#This Row],[b(L)]]+Table1[[#This Row],[c(L)]])</f>
        <v>0.75</v>
      </c>
      <c r="AS25" s="40" t="n">
        <f aca="false">Table1[[#This Row],[a(L)]]^2/SQRT(Table1[[#This Row],[a(L)]]^2+Table1[[#This Row],[b(L)]]^2+Table1[[#This Row],[c(L)]]^2)</f>
        <v>0.254000254000381</v>
      </c>
      <c r="AT25" s="40" t="n">
        <f aca="false">Table1[[#This Row],[b(L)]]^2/SQRT(Table1[[#This Row],[a(L)]]^2+Table1[[#This Row],[b(L)]]^2+Table1[[#This Row],[c(L)]]^2)</f>
        <v>3.11150311150467</v>
      </c>
      <c r="AU25" s="40" t="n">
        <f aca="false">Table1[[#This Row],[c(L)]]^2/SQRT(Table1[[#This Row],[a(L)]]^2+Table1[[#This Row],[b(L)]]^2+Table1[[#This Row],[c(L)]]^2)</f>
        <v>0.571500571500857</v>
      </c>
      <c r="AV25" s="50" t="n">
        <f aca="false">_xlfn.VAR.P(Table1[[#This Row],[D3]:[C3]])</f>
        <v>42.1875</v>
      </c>
      <c r="AW25" s="50" t="n">
        <f aca="false">_xlfn.VAR.P(Table1[[#This Row],[D1]:[C1]])</f>
        <v>9.6875</v>
      </c>
      <c r="AX25" s="50" t="n">
        <f aca="false">_xlfn.VAR.P(Table1[[#This Row],[D2]:[C2]])</f>
        <v>6.046875</v>
      </c>
      <c r="AY25" s="42"/>
      <c r="AZ25" s="43"/>
      <c r="BA25" s="44"/>
      <c r="BB2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2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2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25" s="45"/>
      <c r="BF25" s="45"/>
      <c r="BG25" s="45"/>
      <c r="BH25" s="46" t="n">
        <v>0</v>
      </c>
      <c r="BI25" s="46" t="n">
        <v>0</v>
      </c>
      <c r="BJ25" s="46" t="str">
        <f aca="false">VLOOKUP(Table1[[#This Row],[Man Pri]],Key!$B$1:$D$15,2,FALSE())</f>
        <v>TI</v>
      </c>
      <c r="BK25" s="46" t="n">
        <f aca="false">VLOOKUP(Table1[[#This Row],[Man Pri]],Key!$B$1:$D$15,3,FALSE())</f>
        <v>0</v>
      </c>
      <c r="BL25" s="46" t="str">
        <f aca="false">VLOOKUP(Table1[[#This Row],[Man Sec]],Key!$B$1:$D$15,2,FALSE())</f>
        <v>TI</v>
      </c>
      <c r="BM25" s="46" t="n">
        <f aca="false">VLOOKUP(Table1[[#This Row],[Man Sec]],Key!$B$1:$D$15,3,FALSE())</f>
        <v>0</v>
      </c>
      <c r="BN25" s="45"/>
      <c r="BO25" s="45"/>
      <c r="BP25" s="45"/>
      <c r="BQ25" s="47"/>
      <c r="BR25" s="47"/>
      <c r="BS25" s="47"/>
      <c r="BT25" s="48"/>
      <c r="BU25" s="48"/>
      <c r="BV25" s="48"/>
      <c r="BW25" s="47" t="e">
        <f aca="false">VLOOKUP(Table1[[#This Row],[AI Pr]],Key!$A$1:$B$15,2,0)</f>
        <v>#N/A</v>
      </c>
      <c r="BX25" s="48" t="e">
        <f aca="false">VLOOKUP(Table1[[#This Row],[AI Sec]],Key!$A$1:$B$15,2,0)</f>
        <v>#N/A</v>
      </c>
      <c r="BY25" s="49" t="e">
        <f aca="false">IF(AND(BW25=BH25,BX25=BI25),"Both Match",IF(BW25=BH25,"Sec Missed",IF(BX25=BI25,"Pri Missed",IF(AND(BW25=BI25,BX25=BH25),"Interchanged","Both Missed"))))</f>
        <v>#N/A</v>
      </c>
      <c r="FJ25" s="0"/>
    </row>
    <row r="26" s="1" customFormat="true" ht="48" hidden="false" customHeight="true" outlineLevel="0" collapsed="false">
      <c r="A26" s="36" t="n">
        <v>2098</v>
      </c>
      <c r="B26" s="36" t="n">
        <v>2098</v>
      </c>
      <c r="C26" s="36" t="n">
        <v>14</v>
      </c>
      <c r="D26" s="36" t="n">
        <v>14</v>
      </c>
      <c r="E26" s="36" t="n">
        <v>11</v>
      </c>
      <c r="F26" s="36" t="n">
        <v>13</v>
      </c>
      <c r="G26" s="36" t="n">
        <v>20</v>
      </c>
      <c r="H26" s="36" t="n">
        <v>12</v>
      </c>
      <c r="I26" s="36" t="n">
        <v>22</v>
      </c>
      <c r="J26" s="36" t="n">
        <v>18.5</v>
      </c>
      <c r="K26" s="36" t="n">
        <v>16</v>
      </c>
      <c r="L26" s="36" t="n">
        <v>12</v>
      </c>
      <c r="M26" s="36" t="n">
        <v>14</v>
      </c>
      <c r="N26" s="36" t="n">
        <v>16</v>
      </c>
      <c r="O26" s="37" t="n">
        <f aca="false">LARGE(Table1[[#This Row],[D3]:[C3]],1)</f>
        <v>16</v>
      </c>
      <c r="P26" s="37" t="n">
        <f aca="false">LARGE(Table1[[#This Row],[D3]:[C3]],2)</f>
        <v>16</v>
      </c>
      <c r="Q26" s="37" t="n">
        <f aca="false">LARGE(Table1[[#This Row],[D3]:[C3]],3)</f>
        <v>14</v>
      </c>
      <c r="R26" s="37" t="n">
        <f aca="false">LARGE(Table1[[#This Row],[D3]:[C3]],4)</f>
        <v>12</v>
      </c>
      <c r="S26" s="38" t="n">
        <f aca="false">LARGE(Table1[[#This Row],[D1]:[C1]],1)</f>
        <v>14</v>
      </c>
      <c r="T26" s="38" t="n">
        <f aca="false">LARGE(Table1[[#This Row],[D1]:[C1]],2)</f>
        <v>14</v>
      </c>
      <c r="U26" s="38" t="n">
        <f aca="false">LARGE(Table1[[#This Row],[D1]:[C1]],3)</f>
        <v>13</v>
      </c>
      <c r="V26" s="38" t="n">
        <f aca="false">LARGE(Table1[[#This Row],[D1]:[C1]],4)</f>
        <v>11</v>
      </c>
      <c r="W26" s="39" t="n">
        <f aca="false">LARGE(Table1[[#This Row],[D2]:[C2]],1)</f>
        <v>22</v>
      </c>
      <c r="X26" s="39" t="n">
        <f aca="false">LARGE(Table1[[#This Row],[D2]:[C2]],2)</f>
        <v>20</v>
      </c>
      <c r="Y26" s="39" t="n">
        <f aca="false">LARGE(Table1[[#This Row],[D2]:[C2]],3)</f>
        <v>18.5</v>
      </c>
      <c r="Z26" s="39" t="n">
        <f aca="false">LARGE(Table1[[#This Row],[D2]:[C2]],4)</f>
        <v>12</v>
      </c>
      <c r="AA26" s="40" t="n">
        <f aca="false">Table1[[#This Row],[DR1]]-Table1[[#This Row],[DR2]]</f>
        <v>0</v>
      </c>
      <c r="AB26" s="40" t="n">
        <f aca="false">Table1[[#This Row],[DR2]]-Table1[[#This Row],[DR3]]</f>
        <v>2</v>
      </c>
      <c r="AC26" s="40" t="n">
        <f aca="false">Table1[[#This Row],[DR3]]-Table1[[#This Row],[DR4]]</f>
        <v>2</v>
      </c>
      <c r="AD26" s="40" t="n">
        <f aca="false">(Table1[[#This Row],[a(D)]]+Table1[[#This Row],[b(D)]])/SUM(Table1[[#This Row],[a(D)]:[c(D)]])</f>
        <v>0.5</v>
      </c>
      <c r="AE26" s="40" t="n">
        <f aca="false">Table1[[#This Row],[a(D)]]^2/SQRT(Table1[[#This Row],[a(D)]]^2+Table1[[#This Row],[b(D)]]^2+Table1[[#This Row],[c(D)]]^2)</f>
        <v>0</v>
      </c>
      <c r="AF26" s="40" t="n">
        <f aca="false">Table1[[#This Row],[b(D)]]^2/SQRT(Table1[[#This Row],[a(D)]]^2+Table1[[#This Row],[b(D)]]^2+Table1[[#This Row],[c(D)]]^2)</f>
        <v>1.4142135623731</v>
      </c>
      <c r="AG26" s="40" t="n">
        <f aca="false">Table1[[#This Row],[c(D)]]^2/SQRT(Table1[[#This Row],[a(D)]]^2+Table1[[#This Row],[b(D)]]^2+Table1[[#This Row],[c(D)]]^2)</f>
        <v>1.4142135623731</v>
      </c>
      <c r="AH26" s="40" t="n">
        <f aca="false">Table1[[#This Row],[MR1]]-Table1[[#This Row],[MR2]]</f>
        <v>0</v>
      </c>
      <c r="AI26" s="40" t="n">
        <f aca="false">Table1[[#This Row],[MR2]]-Table1[[#This Row],[MR3]]</f>
        <v>1</v>
      </c>
      <c r="AJ26" s="40" t="n">
        <f aca="false">Table1[[#This Row],[MR3]]-Table1[[#This Row],[MR4]]</f>
        <v>2</v>
      </c>
      <c r="AK26" s="40" t="n">
        <f aca="false">(Table1[[#This Row],[a(M)]]+Table1[[#This Row],[b(M)]])/(Table1[[#This Row],[a(M)]]+Table1[[#This Row],[b(M)]]+Table1[[#This Row],[c(M)]])</f>
        <v>0.333333333333333</v>
      </c>
      <c r="AL26" s="40" t="n">
        <f aca="false">Table1[[#This Row],[a(M)]]^2/SQRT(Table1[[#This Row],[a(M)]]^2+Table1[[#This Row],[b(M)]]^2+Table1[[#This Row],[c(M)]]^2)</f>
        <v>0</v>
      </c>
      <c r="AM26" s="40" t="n">
        <f aca="false">Table1[[#This Row],[b(M)]]^2/SQRT(Table1[[#This Row],[a(M)]]^2+Table1[[#This Row],[b(M)]]^2+Table1[[#This Row],[c(M)]]^2)</f>
        <v>0.447213595499958</v>
      </c>
      <c r="AN26" s="40" t="n">
        <f aca="false">Table1[[#This Row],[c(M)]]^2/SQRT(Table1[[#This Row],[a(M)]]^2+Table1[[#This Row],[b(M)]]^2+Table1[[#This Row],[c(M)]]^2)</f>
        <v>1.78885438199983</v>
      </c>
      <c r="AO26" s="40" t="n">
        <f aca="false">Table1[[#This Row],[LR1]]-Table1[[#This Row],[LR2]]</f>
        <v>2</v>
      </c>
      <c r="AP26" s="40" t="n">
        <f aca="false">Table1[[#This Row],[LR2]]-Table1[[#This Row],[LR3]]</f>
        <v>1.5</v>
      </c>
      <c r="AQ26" s="40" t="n">
        <f aca="false">Table1[[#This Row],[LR3]]-Table1[[#This Row],[LR4]]</f>
        <v>6.5</v>
      </c>
      <c r="AR26" s="40" t="n">
        <f aca="false">(Table1[[#This Row],[a(L)]]+Table1[[#This Row],[b(L)]])/(Table1[[#This Row],[a(L)]]+Table1[[#This Row],[b(L)]]+Table1[[#This Row],[c(L)]])</f>
        <v>0.35</v>
      </c>
      <c r="AS26" s="40" t="n">
        <f aca="false">Table1[[#This Row],[a(L)]]^2/SQRT(Table1[[#This Row],[a(L)]]^2+Table1[[#This Row],[b(L)]]^2+Table1[[#This Row],[c(L)]]^2)</f>
        <v>0.574366526894191</v>
      </c>
      <c r="AT26" s="40" t="n">
        <f aca="false">Table1[[#This Row],[b(L)]]^2/SQRT(Table1[[#This Row],[a(L)]]^2+Table1[[#This Row],[b(L)]]^2+Table1[[#This Row],[c(L)]]^2)</f>
        <v>0.323081171377982</v>
      </c>
      <c r="AU26" s="40" t="n">
        <f aca="false">Table1[[#This Row],[c(L)]]^2/SQRT(Table1[[#This Row],[a(L)]]^2+Table1[[#This Row],[b(L)]]^2+Table1[[#This Row],[c(L)]]^2)</f>
        <v>6.06674644031989</v>
      </c>
      <c r="AV26" s="50" t="n">
        <f aca="false">_xlfn.VAR.P(Table1[[#This Row],[D3]:[C3]])</f>
        <v>2.75</v>
      </c>
      <c r="AW26" s="50" t="n">
        <f aca="false">_xlfn.VAR.P(Table1[[#This Row],[D1]:[C1]])</f>
        <v>1.5</v>
      </c>
      <c r="AX26" s="50" t="n">
        <f aca="false">_xlfn.VAR.P(Table1[[#This Row],[D2]:[C2]])</f>
        <v>14.046875</v>
      </c>
      <c r="AY26" s="42"/>
      <c r="AZ26" s="43"/>
      <c r="BA26" s="44"/>
      <c r="BB2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2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</v>
      </c>
      <c r="BD2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26" s="45"/>
      <c r="BF26" s="45"/>
      <c r="BG26" s="45"/>
      <c r="BH26" s="46" t="n">
        <v>9</v>
      </c>
      <c r="BI26" s="46" t="n">
        <v>13</v>
      </c>
      <c r="BJ26" s="46" t="str">
        <f aca="false">VLOOKUP(Table1[[#This Row],[Man Pri]],Key!$B$1:$D$15,2,FALSE())</f>
        <v>IC</v>
      </c>
      <c r="BK26" s="46" t="n">
        <f aca="false">VLOOKUP(Table1[[#This Row],[Man Pri]],Key!$B$1:$D$15,3,FALSE())</f>
        <v>2</v>
      </c>
      <c r="BL26" s="46" t="str">
        <f aca="false">VLOOKUP(Table1[[#This Row],[Man Sec]],Key!$B$1:$D$15,2,FALSE())</f>
        <v>DSC</v>
      </c>
      <c r="BM26" s="46" t="n">
        <f aca="false">VLOOKUP(Table1[[#This Row],[Man Sec]],Key!$B$1:$D$15,3,FALSE())</f>
        <v>3</v>
      </c>
      <c r="BN26" s="45"/>
      <c r="BO26" s="45"/>
      <c r="BP26" s="45"/>
      <c r="BQ26" s="47"/>
      <c r="BR26" s="47"/>
      <c r="BS26" s="47"/>
      <c r="BT26" s="48"/>
      <c r="BU26" s="48"/>
      <c r="BV26" s="48"/>
      <c r="BW26" s="47" t="e">
        <f aca="false">VLOOKUP(Table1[[#This Row],[AI Pr]],Key!$A$1:$B$15,2,0)</f>
        <v>#N/A</v>
      </c>
      <c r="BX26" s="48" t="e">
        <f aca="false">VLOOKUP(Table1[[#This Row],[AI Sec]],Key!$A$1:$B$15,2,0)</f>
        <v>#N/A</v>
      </c>
      <c r="BY26" s="49" t="e">
        <f aca="false">IF(AND(BW26=BH26,BX26=BI26),"Both Match",IF(BW26=BH26,"Sec Missed",IF(BX26=BI26,"Pri Missed",IF(AND(BW26=BI26,BX26=BH26),"Interchanged","Both Missed"))))</f>
        <v>#N/A</v>
      </c>
      <c r="FJ26" s="0"/>
    </row>
    <row r="27" s="1" customFormat="true" ht="48" hidden="false" customHeight="true" outlineLevel="0" collapsed="false">
      <c r="A27" s="36" t="n">
        <v>2099</v>
      </c>
      <c r="B27" s="36" t="n">
        <v>2099</v>
      </c>
      <c r="C27" s="36" t="n">
        <v>12</v>
      </c>
      <c r="D27" s="36" t="n">
        <v>23.5</v>
      </c>
      <c r="E27" s="36" t="n">
        <v>11</v>
      </c>
      <c r="F27" s="36" t="n">
        <v>19</v>
      </c>
      <c r="G27" s="36" t="n">
        <v>11</v>
      </c>
      <c r="H27" s="36" t="n">
        <v>12</v>
      </c>
      <c r="I27" s="36" t="n">
        <v>22</v>
      </c>
      <c r="J27" s="36" t="n">
        <v>18.5</v>
      </c>
      <c r="K27" s="36" t="n">
        <v>11</v>
      </c>
      <c r="L27" s="36" t="n">
        <v>19</v>
      </c>
      <c r="M27" s="36" t="n">
        <v>14</v>
      </c>
      <c r="N27" s="36" t="n">
        <v>19</v>
      </c>
      <c r="O27" s="37" t="n">
        <f aca="false">LARGE(Table1[[#This Row],[D3]:[C3]],1)</f>
        <v>19</v>
      </c>
      <c r="P27" s="37" t="n">
        <f aca="false">LARGE(Table1[[#This Row],[D3]:[C3]],2)</f>
        <v>19</v>
      </c>
      <c r="Q27" s="37" t="n">
        <f aca="false">LARGE(Table1[[#This Row],[D3]:[C3]],3)</f>
        <v>14</v>
      </c>
      <c r="R27" s="37" t="n">
        <f aca="false">LARGE(Table1[[#This Row],[D3]:[C3]],4)</f>
        <v>11</v>
      </c>
      <c r="S27" s="38" t="n">
        <f aca="false">LARGE(Table1[[#This Row],[D1]:[C1]],1)</f>
        <v>23.5</v>
      </c>
      <c r="T27" s="38" t="n">
        <f aca="false">LARGE(Table1[[#This Row],[D1]:[C1]],2)</f>
        <v>19</v>
      </c>
      <c r="U27" s="38" t="n">
        <f aca="false">LARGE(Table1[[#This Row],[D1]:[C1]],3)</f>
        <v>12</v>
      </c>
      <c r="V27" s="38" t="n">
        <f aca="false">LARGE(Table1[[#This Row],[D1]:[C1]],4)</f>
        <v>11</v>
      </c>
      <c r="W27" s="39" t="n">
        <f aca="false">LARGE(Table1[[#This Row],[D2]:[C2]],1)</f>
        <v>22</v>
      </c>
      <c r="X27" s="39" t="n">
        <f aca="false">LARGE(Table1[[#This Row],[D2]:[C2]],2)</f>
        <v>18.5</v>
      </c>
      <c r="Y27" s="39" t="n">
        <f aca="false">LARGE(Table1[[#This Row],[D2]:[C2]],3)</f>
        <v>12</v>
      </c>
      <c r="Z27" s="39" t="n">
        <f aca="false">LARGE(Table1[[#This Row],[D2]:[C2]],4)</f>
        <v>11</v>
      </c>
      <c r="AA27" s="40" t="n">
        <f aca="false">Table1[[#This Row],[DR1]]-Table1[[#This Row],[DR2]]</f>
        <v>0</v>
      </c>
      <c r="AB27" s="40" t="n">
        <f aca="false">Table1[[#This Row],[DR2]]-Table1[[#This Row],[DR3]]</f>
        <v>5</v>
      </c>
      <c r="AC27" s="40" t="n">
        <f aca="false">Table1[[#This Row],[DR3]]-Table1[[#This Row],[DR4]]</f>
        <v>3</v>
      </c>
      <c r="AD27" s="40" t="n">
        <f aca="false">(Table1[[#This Row],[a(D)]]+Table1[[#This Row],[b(D)]])/SUM(Table1[[#This Row],[a(D)]:[c(D)]])</f>
        <v>0.625</v>
      </c>
      <c r="AE27" s="40" t="n">
        <f aca="false">Table1[[#This Row],[a(D)]]^2/SQRT(Table1[[#This Row],[a(D)]]^2+Table1[[#This Row],[b(D)]]^2+Table1[[#This Row],[c(D)]]^2)</f>
        <v>0</v>
      </c>
      <c r="AF27" s="40" t="n">
        <f aca="false">Table1[[#This Row],[b(D)]]^2/SQRT(Table1[[#This Row],[a(D)]]^2+Table1[[#This Row],[b(D)]]^2+Table1[[#This Row],[c(D)]]^2)</f>
        <v>4.28746462856272</v>
      </c>
      <c r="AG27" s="40" t="n">
        <f aca="false">Table1[[#This Row],[c(D)]]^2/SQRT(Table1[[#This Row],[a(D)]]^2+Table1[[#This Row],[b(D)]]^2+Table1[[#This Row],[c(D)]]^2)</f>
        <v>1.54348726628258</v>
      </c>
      <c r="AH27" s="40" t="n">
        <f aca="false">Table1[[#This Row],[MR1]]-Table1[[#This Row],[MR2]]</f>
        <v>4.5</v>
      </c>
      <c r="AI27" s="40" t="n">
        <f aca="false">Table1[[#This Row],[MR2]]-Table1[[#This Row],[MR3]]</f>
        <v>7</v>
      </c>
      <c r="AJ27" s="40" t="n">
        <f aca="false">Table1[[#This Row],[MR3]]-Table1[[#This Row],[MR4]]</f>
        <v>1</v>
      </c>
      <c r="AK27" s="40" t="n">
        <f aca="false">(Table1[[#This Row],[a(M)]]+Table1[[#This Row],[b(M)]])/(Table1[[#This Row],[a(M)]]+Table1[[#This Row],[b(M)]]+Table1[[#This Row],[c(M)]])</f>
        <v>0.92</v>
      </c>
      <c r="AL27" s="40" t="n">
        <f aca="false">Table1[[#This Row],[a(M)]]^2/SQRT(Table1[[#This Row],[a(M)]]^2+Table1[[#This Row],[b(M)]]^2+Table1[[#This Row],[c(M)]]^2)</f>
        <v>2.41602744440117</v>
      </c>
      <c r="AM27" s="40" t="n">
        <f aca="false">Table1[[#This Row],[b(M)]]^2/SQRT(Table1[[#This Row],[a(M)]]^2+Table1[[#This Row],[b(M)]]^2+Table1[[#This Row],[c(M)]]^2)</f>
        <v>5.84618986546456</v>
      </c>
      <c r="AN27" s="40" t="n">
        <f aca="false">Table1[[#This Row],[c(M)]]^2/SQRT(Table1[[#This Row],[a(M)]]^2+Table1[[#This Row],[b(M)]]^2+Table1[[#This Row],[c(M)]]^2)</f>
        <v>0.119309997254379</v>
      </c>
      <c r="AO27" s="40" t="n">
        <f aca="false">Table1[[#This Row],[LR1]]-Table1[[#This Row],[LR2]]</f>
        <v>3.5</v>
      </c>
      <c r="AP27" s="40" t="n">
        <f aca="false">Table1[[#This Row],[LR2]]-Table1[[#This Row],[LR3]]</f>
        <v>6.5</v>
      </c>
      <c r="AQ27" s="40" t="n">
        <f aca="false">Table1[[#This Row],[LR3]]-Table1[[#This Row],[LR4]]</f>
        <v>1</v>
      </c>
      <c r="AR27" s="40" t="n">
        <f aca="false">(Table1[[#This Row],[a(L)]]+Table1[[#This Row],[b(L)]])/(Table1[[#This Row],[a(L)]]+Table1[[#This Row],[b(L)]]+Table1[[#This Row],[c(L)]])</f>
        <v>0.909090909090909</v>
      </c>
      <c r="AS27" s="40" t="n">
        <f aca="false">Table1[[#This Row],[a(L)]]^2/SQRT(Table1[[#This Row],[a(L)]]^2+Table1[[#This Row],[b(L)]]^2+Table1[[#This Row],[c(L)]]^2)</f>
        <v>1.64433233527436</v>
      </c>
      <c r="AT27" s="40" t="n">
        <f aca="false">Table1[[#This Row],[b(L)]]^2/SQRT(Table1[[#This Row],[a(L)]]^2+Table1[[#This Row],[b(L)]]^2+Table1[[#This Row],[c(L)]]^2)</f>
        <v>5.67126866655851</v>
      </c>
      <c r="AU27" s="40" t="n">
        <f aca="false">Table1[[#This Row],[c(L)]]^2/SQRT(Table1[[#This Row],[a(L)]]^2+Table1[[#This Row],[b(L)]]^2+Table1[[#This Row],[c(L)]]^2)</f>
        <v>0.134231211042805</v>
      </c>
      <c r="AV27" s="50" t="n">
        <f aca="false">_xlfn.VAR.P(Table1[[#This Row],[D3]:[C3]])</f>
        <v>11.6875</v>
      </c>
      <c r="AW27" s="53" t="n">
        <f aca="false">_xlfn.VAR.P(Table1[[#This Row],[D1]:[C1]])</f>
        <v>26.421875</v>
      </c>
      <c r="AX27" s="53" t="n">
        <f aca="false">_xlfn.VAR.P(Table1[[#This Row],[D2]:[C2]])</f>
        <v>20.796875</v>
      </c>
      <c r="AY27" s="42"/>
      <c r="AZ27" s="43"/>
      <c r="BA27" s="44"/>
      <c r="BB2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2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2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27" s="45"/>
      <c r="BF27" s="45"/>
      <c r="BG27" s="45"/>
      <c r="BH27" s="46" t="n">
        <v>9</v>
      </c>
      <c r="BI27" s="46" t="n">
        <v>10</v>
      </c>
      <c r="BJ27" s="46" t="str">
        <f aca="false">VLOOKUP(Table1[[#This Row],[Man Pri]],Key!$B$1:$D$15,2,FALSE())</f>
        <v>IC</v>
      </c>
      <c r="BK27" s="46" t="n">
        <f aca="false">VLOOKUP(Table1[[#This Row],[Man Pri]],Key!$B$1:$D$15,3,FALSE())</f>
        <v>2</v>
      </c>
      <c r="BL27" s="46" t="str">
        <f aca="false">VLOOKUP(Table1[[#This Row],[Man Sec]],Key!$B$1:$D$15,2,FALSE())</f>
        <v>SC</v>
      </c>
      <c r="BM27" s="46" t="n">
        <f aca="false">VLOOKUP(Table1[[#This Row],[Man Sec]],Key!$B$1:$D$15,3,FALSE())</f>
        <v>2</v>
      </c>
      <c r="BN27" s="45"/>
      <c r="BO27" s="54"/>
      <c r="BP27" s="54"/>
      <c r="BQ27" s="47"/>
      <c r="BR27" s="47"/>
      <c r="BS27" s="47"/>
      <c r="BT27" s="48"/>
      <c r="BU27" s="48"/>
      <c r="BV27" s="48"/>
      <c r="BW27" s="47" t="e">
        <f aca="false">VLOOKUP(Table1[[#This Row],[AI Pr]],Key!$A$1:$B$15,2,0)</f>
        <v>#N/A</v>
      </c>
      <c r="BX27" s="48" t="e">
        <f aca="false">VLOOKUP(Table1[[#This Row],[AI Sec]],Key!$A$1:$B$15,2,0)</f>
        <v>#N/A</v>
      </c>
      <c r="BY27" s="49" t="e">
        <f aca="false">IF(AND(BW27=BH27,BX27=BI27),"Both Match",IF(BW27=BH27,"Sec Missed",IF(BX27=BI27,"Pri Missed",IF(AND(BW27=BI27,BX27=BH27),"Interchanged","Both Missed"))))</f>
        <v>#N/A</v>
      </c>
      <c r="FJ27" s="0"/>
    </row>
    <row r="28" s="1" customFormat="true" ht="48" hidden="false" customHeight="true" outlineLevel="0" collapsed="false">
      <c r="A28" s="36" t="n">
        <v>2100</v>
      </c>
      <c r="B28" s="36" t="n">
        <v>2100</v>
      </c>
      <c r="C28" s="36" t="n">
        <v>14</v>
      </c>
      <c r="D28" s="36" t="n">
        <v>14</v>
      </c>
      <c r="E28" s="36" t="n">
        <v>11</v>
      </c>
      <c r="F28" s="36" t="n">
        <v>19</v>
      </c>
      <c r="G28" s="36" t="n">
        <v>25</v>
      </c>
      <c r="H28" s="36" t="n">
        <v>16</v>
      </c>
      <c r="I28" s="36" t="n">
        <v>7</v>
      </c>
      <c r="J28" s="36" t="n">
        <v>11</v>
      </c>
      <c r="K28" s="36" t="n">
        <v>20</v>
      </c>
      <c r="L28" s="36" t="n">
        <v>14</v>
      </c>
      <c r="M28" s="36" t="n">
        <v>8</v>
      </c>
      <c r="N28" s="36" t="n">
        <v>14</v>
      </c>
      <c r="O28" s="37" t="n">
        <f aca="false">LARGE(Table1[[#This Row],[D3]:[C3]],1)</f>
        <v>20</v>
      </c>
      <c r="P28" s="37" t="n">
        <f aca="false">LARGE(Table1[[#This Row],[D3]:[C3]],2)</f>
        <v>14</v>
      </c>
      <c r="Q28" s="37" t="n">
        <f aca="false">LARGE(Table1[[#This Row],[D3]:[C3]],3)</f>
        <v>14</v>
      </c>
      <c r="R28" s="37" t="n">
        <f aca="false">LARGE(Table1[[#This Row],[D3]:[C3]],4)</f>
        <v>8</v>
      </c>
      <c r="S28" s="38" t="n">
        <f aca="false">LARGE(Table1[[#This Row],[D1]:[C1]],1)</f>
        <v>19</v>
      </c>
      <c r="T28" s="38" t="n">
        <f aca="false">LARGE(Table1[[#This Row],[D1]:[C1]],2)</f>
        <v>14</v>
      </c>
      <c r="U28" s="38" t="n">
        <f aca="false">LARGE(Table1[[#This Row],[D1]:[C1]],3)</f>
        <v>14</v>
      </c>
      <c r="V28" s="38" t="n">
        <f aca="false">LARGE(Table1[[#This Row],[D1]:[C1]],4)</f>
        <v>11</v>
      </c>
      <c r="W28" s="39" t="n">
        <f aca="false">LARGE(Table1[[#This Row],[D2]:[C2]],1)</f>
        <v>25</v>
      </c>
      <c r="X28" s="39" t="n">
        <f aca="false">LARGE(Table1[[#This Row],[D2]:[C2]],2)</f>
        <v>16</v>
      </c>
      <c r="Y28" s="39" t="n">
        <f aca="false">LARGE(Table1[[#This Row],[D2]:[C2]],3)</f>
        <v>11</v>
      </c>
      <c r="Z28" s="39" t="n">
        <f aca="false">LARGE(Table1[[#This Row],[D2]:[C2]],4)</f>
        <v>7</v>
      </c>
      <c r="AA28" s="40" t="n">
        <f aca="false">Table1[[#This Row],[DR1]]-Table1[[#This Row],[DR2]]</f>
        <v>6</v>
      </c>
      <c r="AB28" s="40" t="n">
        <f aca="false">Table1[[#This Row],[DR2]]-Table1[[#This Row],[DR3]]</f>
        <v>0</v>
      </c>
      <c r="AC28" s="40" t="n">
        <f aca="false">Table1[[#This Row],[DR3]]-Table1[[#This Row],[DR4]]</f>
        <v>6</v>
      </c>
      <c r="AD28" s="40" t="n">
        <f aca="false">(Table1[[#This Row],[a(D)]]+Table1[[#This Row],[b(D)]])/SUM(Table1[[#This Row],[a(D)]:[c(D)]])</f>
        <v>0.5</v>
      </c>
      <c r="AE28" s="40" t="n">
        <f aca="false">Table1[[#This Row],[a(D)]]^2/SQRT(Table1[[#This Row],[a(D)]]^2+Table1[[#This Row],[b(D)]]^2+Table1[[#This Row],[c(D)]]^2)</f>
        <v>4.24264068711929</v>
      </c>
      <c r="AF28" s="40" t="n">
        <f aca="false">Table1[[#This Row],[b(D)]]^2/SQRT(Table1[[#This Row],[a(D)]]^2+Table1[[#This Row],[b(D)]]^2+Table1[[#This Row],[c(D)]]^2)</f>
        <v>0</v>
      </c>
      <c r="AG28" s="40" t="n">
        <f aca="false">Table1[[#This Row],[c(D)]]^2/SQRT(Table1[[#This Row],[a(D)]]^2+Table1[[#This Row],[b(D)]]^2+Table1[[#This Row],[c(D)]]^2)</f>
        <v>4.24264068711929</v>
      </c>
      <c r="AH28" s="40" t="n">
        <f aca="false">Table1[[#This Row],[MR1]]-Table1[[#This Row],[MR2]]</f>
        <v>5</v>
      </c>
      <c r="AI28" s="40" t="n">
        <f aca="false">Table1[[#This Row],[MR2]]-Table1[[#This Row],[MR3]]</f>
        <v>0</v>
      </c>
      <c r="AJ28" s="40" t="n">
        <f aca="false">Table1[[#This Row],[MR3]]-Table1[[#This Row],[MR4]]</f>
        <v>3</v>
      </c>
      <c r="AK28" s="40" t="n">
        <f aca="false">(Table1[[#This Row],[a(M)]]+Table1[[#This Row],[b(M)]])/(Table1[[#This Row],[a(M)]]+Table1[[#This Row],[b(M)]]+Table1[[#This Row],[c(M)]])</f>
        <v>0.625</v>
      </c>
      <c r="AL28" s="40" t="n">
        <f aca="false">Table1[[#This Row],[a(M)]]^2/SQRT(Table1[[#This Row],[a(M)]]^2+Table1[[#This Row],[b(M)]]^2+Table1[[#This Row],[c(M)]]^2)</f>
        <v>4.28746462856272</v>
      </c>
      <c r="AM28" s="40" t="n">
        <f aca="false">Table1[[#This Row],[b(M)]]^2/SQRT(Table1[[#This Row],[a(M)]]^2+Table1[[#This Row],[b(M)]]^2+Table1[[#This Row],[c(M)]]^2)</f>
        <v>0</v>
      </c>
      <c r="AN28" s="40" t="n">
        <f aca="false">Table1[[#This Row],[c(M)]]^2/SQRT(Table1[[#This Row],[a(M)]]^2+Table1[[#This Row],[b(M)]]^2+Table1[[#This Row],[c(M)]]^2)</f>
        <v>1.54348726628258</v>
      </c>
      <c r="AO28" s="40" t="n">
        <f aca="false">Table1[[#This Row],[LR1]]-Table1[[#This Row],[LR2]]</f>
        <v>9</v>
      </c>
      <c r="AP28" s="40" t="n">
        <f aca="false">Table1[[#This Row],[LR2]]-Table1[[#This Row],[LR3]]</f>
        <v>5</v>
      </c>
      <c r="AQ28" s="40" t="n">
        <f aca="false">Table1[[#This Row],[LR3]]-Table1[[#This Row],[LR4]]</f>
        <v>4</v>
      </c>
      <c r="AR28" s="40" t="n">
        <f aca="false">(Table1[[#This Row],[a(L)]]+Table1[[#This Row],[b(L)]])/(Table1[[#This Row],[a(L)]]+Table1[[#This Row],[b(L)]]+Table1[[#This Row],[c(L)]])</f>
        <v>0.777777777777778</v>
      </c>
      <c r="AS28" s="40" t="n">
        <f aca="false">Table1[[#This Row],[a(L)]]^2/SQRT(Table1[[#This Row],[a(L)]]^2+Table1[[#This Row],[b(L)]]^2+Table1[[#This Row],[c(L)]]^2)</f>
        <v>7.333395429444</v>
      </c>
      <c r="AT28" s="40" t="n">
        <f aca="false">Table1[[#This Row],[b(L)]]^2/SQRT(Table1[[#This Row],[a(L)]]^2+Table1[[#This Row],[b(L)]]^2+Table1[[#This Row],[c(L)]]^2)</f>
        <v>2.26339365106296</v>
      </c>
      <c r="AU28" s="40" t="n">
        <f aca="false">Table1[[#This Row],[c(L)]]^2/SQRT(Table1[[#This Row],[a(L)]]^2+Table1[[#This Row],[b(L)]]^2+Table1[[#This Row],[c(L)]]^2)</f>
        <v>1.4485719366803</v>
      </c>
      <c r="AV28" s="50" t="n">
        <f aca="false">_xlfn.VAR.P(Table1[[#This Row],[D3]:[C3]])</f>
        <v>18</v>
      </c>
      <c r="AW28" s="50" t="n">
        <f aca="false">_xlfn.VAR.P(Table1[[#This Row],[D1]:[C1]])</f>
        <v>8.25</v>
      </c>
      <c r="AX28" s="50" t="n">
        <f aca="false">_xlfn.VAR.P(Table1[[#This Row],[D2]:[C2]])</f>
        <v>45.1875</v>
      </c>
      <c r="AY28" s="42"/>
      <c r="AZ28" s="43"/>
      <c r="BA28" s="44"/>
      <c r="BB2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2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2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28" s="45"/>
      <c r="BF28" s="45"/>
      <c r="BG28" s="45"/>
      <c r="BH28" s="51" t="n">
        <v>1</v>
      </c>
      <c r="BI28" s="52" t="n">
        <v>1</v>
      </c>
      <c r="BJ28" s="51" t="str">
        <f aca="false">VLOOKUP(Table1[[#This Row],[Man Pri]],Key!$B$1:$D$15,2,FALSE())</f>
        <v>D</v>
      </c>
      <c r="BK28" s="51" t="n">
        <f aca="false">VLOOKUP(Table1[[#This Row],[Man Pri]],Key!$B$1:$D$15,3,FALSE())</f>
        <v>1</v>
      </c>
      <c r="BL28" s="52" t="str">
        <f aca="false">VLOOKUP(Table1[[#This Row],[Man Sec]],Key!$B$1:$D$15,2,FALSE())</f>
        <v>D</v>
      </c>
      <c r="BM28" s="52" t="n">
        <f aca="false">VLOOKUP(Table1[[#This Row],[Man Sec]],Key!$B$1:$D$15,3,FALSE())</f>
        <v>1</v>
      </c>
      <c r="BN28" s="45"/>
      <c r="BO28" s="45"/>
      <c r="BP28" s="45"/>
      <c r="BQ28" s="47"/>
      <c r="BR28" s="47"/>
      <c r="BS28" s="47"/>
      <c r="BT28" s="48"/>
      <c r="BU28" s="48"/>
      <c r="BV28" s="48"/>
      <c r="BW28" s="47" t="e">
        <f aca="false">VLOOKUP(Table1[[#This Row],[AI Pr]],Key!$A$1:$B$15,2,0)</f>
        <v>#N/A</v>
      </c>
      <c r="BX28" s="48" t="e">
        <f aca="false">VLOOKUP(Table1[[#This Row],[AI Sec]],Key!$A$1:$B$15,2,0)</f>
        <v>#N/A</v>
      </c>
      <c r="BY28" s="49" t="e">
        <f aca="false">IF(AND(BW28=BH28,BX28=BI28),"Both Match",IF(BW28=BH28,"Sec Missed",IF(BX28=BI28,"Pri Missed",IF(AND(BW28=BI28,BX28=BH28),"Interchanged","Both Missed"))))</f>
        <v>#N/A</v>
      </c>
      <c r="FJ28" s="0"/>
    </row>
    <row r="29" s="1" customFormat="true" ht="48" hidden="false" customHeight="true" outlineLevel="0" collapsed="false">
      <c r="A29" s="36" t="n">
        <v>2101</v>
      </c>
      <c r="B29" s="36" t="n">
        <v>2101</v>
      </c>
      <c r="C29" s="36" t="n">
        <v>16</v>
      </c>
      <c r="D29" s="36" t="n">
        <v>12</v>
      </c>
      <c r="E29" s="36" t="n">
        <v>13</v>
      </c>
      <c r="F29" s="36" t="n">
        <v>19</v>
      </c>
      <c r="G29" s="36" t="n">
        <v>20</v>
      </c>
      <c r="H29" s="36" t="n">
        <v>7</v>
      </c>
      <c r="I29" s="36" t="n">
        <v>15</v>
      </c>
      <c r="J29" s="36" t="n">
        <v>16</v>
      </c>
      <c r="K29" s="36" t="n">
        <v>17</v>
      </c>
      <c r="L29" s="36" t="n">
        <v>8</v>
      </c>
      <c r="M29" s="36" t="n">
        <v>13</v>
      </c>
      <c r="N29" s="36" t="n">
        <v>18</v>
      </c>
      <c r="O29" s="37" t="n">
        <f aca="false">LARGE(Table1[[#This Row],[D3]:[C3]],1)</f>
        <v>18</v>
      </c>
      <c r="P29" s="37" t="n">
        <f aca="false">LARGE(Table1[[#This Row],[D3]:[C3]],2)</f>
        <v>17</v>
      </c>
      <c r="Q29" s="37" t="n">
        <f aca="false">LARGE(Table1[[#This Row],[D3]:[C3]],3)</f>
        <v>13</v>
      </c>
      <c r="R29" s="37" t="n">
        <f aca="false">LARGE(Table1[[#This Row],[D3]:[C3]],4)</f>
        <v>8</v>
      </c>
      <c r="S29" s="38" t="n">
        <f aca="false">LARGE(Table1[[#This Row],[D1]:[C1]],1)</f>
        <v>19</v>
      </c>
      <c r="T29" s="38" t="n">
        <f aca="false">LARGE(Table1[[#This Row],[D1]:[C1]],2)</f>
        <v>16</v>
      </c>
      <c r="U29" s="38" t="n">
        <f aca="false">LARGE(Table1[[#This Row],[D1]:[C1]],3)</f>
        <v>13</v>
      </c>
      <c r="V29" s="38" t="n">
        <f aca="false">LARGE(Table1[[#This Row],[D1]:[C1]],4)</f>
        <v>12</v>
      </c>
      <c r="W29" s="39" t="n">
        <f aca="false">LARGE(Table1[[#This Row],[D2]:[C2]],1)</f>
        <v>20</v>
      </c>
      <c r="X29" s="39" t="n">
        <f aca="false">LARGE(Table1[[#This Row],[D2]:[C2]],2)</f>
        <v>16</v>
      </c>
      <c r="Y29" s="39" t="n">
        <f aca="false">LARGE(Table1[[#This Row],[D2]:[C2]],3)</f>
        <v>15</v>
      </c>
      <c r="Z29" s="39" t="n">
        <f aca="false">LARGE(Table1[[#This Row],[D2]:[C2]],4)</f>
        <v>7</v>
      </c>
      <c r="AA29" s="40" t="n">
        <f aca="false">Table1[[#This Row],[DR1]]-Table1[[#This Row],[DR2]]</f>
        <v>1</v>
      </c>
      <c r="AB29" s="40" t="n">
        <f aca="false">Table1[[#This Row],[DR2]]-Table1[[#This Row],[DR3]]</f>
        <v>4</v>
      </c>
      <c r="AC29" s="40" t="n">
        <f aca="false">Table1[[#This Row],[DR3]]-Table1[[#This Row],[DR4]]</f>
        <v>5</v>
      </c>
      <c r="AD29" s="40" t="n">
        <f aca="false">(Table1[[#This Row],[a(D)]]+Table1[[#This Row],[b(D)]])/SUM(Table1[[#This Row],[a(D)]:[c(D)]])</f>
        <v>0.5</v>
      </c>
      <c r="AE29" s="40" t="n">
        <f aca="false">Table1[[#This Row],[a(D)]]^2/SQRT(Table1[[#This Row],[a(D)]]^2+Table1[[#This Row],[b(D)]]^2+Table1[[#This Row],[c(D)]]^2)</f>
        <v>0.154303349962092</v>
      </c>
      <c r="AF29" s="40" t="n">
        <f aca="false">Table1[[#This Row],[b(D)]]^2/SQRT(Table1[[#This Row],[a(D)]]^2+Table1[[#This Row],[b(D)]]^2+Table1[[#This Row],[c(D)]]^2)</f>
        <v>2.46885359939347</v>
      </c>
      <c r="AG29" s="40" t="n">
        <f aca="false">Table1[[#This Row],[c(D)]]^2/SQRT(Table1[[#This Row],[a(D)]]^2+Table1[[#This Row],[b(D)]]^2+Table1[[#This Row],[c(D)]]^2)</f>
        <v>3.8575837490523</v>
      </c>
      <c r="AH29" s="40" t="n">
        <f aca="false">Table1[[#This Row],[MR1]]-Table1[[#This Row],[MR2]]</f>
        <v>3</v>
      </c>
      <c r="AI29" s="40" t="n">
        <f aca="false">Table1[[#This Row],[MR2]]-Table1[[#This Row],[MR3]]</f>
        <v>3</v>
      </c>
      <c r="AJ29" s="40" t="n">
        <f aca="false">Table1[[#This Row],[MR3]]-Table1[[#This Row],[MR4]]</f>
        <v>1</v>
      </c>
      <c r="AK29" s="40" t="n">
        <f aca="false">(Table1[[#This Row],[a(M)]]+Table1[[#This Row],[b(M)]])/(Table1[[#This Row],[a(M)]]+Table1[[#This Row],[b(M)]]+Table1[[#This Row],[c(M)]])</f>
        <v>0.857142857142857</v>
      </c>
      <c r="AL29" s="40" t="n">
        <f aca="false">Table1[[#This Row],[a(M)]]^2/SQRT(Table1[[#This Row],[a(M)]]^2+Table1[[#This Row],[b(M)]]^2+Table1[[#This Row],[c(M)]]^2)</f>
        <v>2.06474160483506</v>
      </c>
      <c r="AM29" s="40" t="n">
        <f aca="false">Table1[[#This Row],[b(M)]]^2/SQRT(Table1[[#This Row],[a(M)]]^2+Table1[[#This Row],[b(M)]]^2+Table1[[#This Row],[c(M)]]^2)</f>
        <v>2.06474160483506</v>
      </c>
      <c r="AN29" s="40" t="n">
        <f aca="false">Table1[[#This Row],[c(M)]]^2/SQRT(Table1[[#This Row],[a(M)]]^2+Table1[[#This Row],[b(M)]]^2+Table1[[#This Row],[c(M)]]^2)</f>
        <v>0.229415733870562</v>
      </c>
      <c r="AO29" s="40" t="n">
        <f aca="false">Table1[[#This Row],[LR1]]-Table1[[#This Row],[LR2]]</f>
        <v>4</v>
      </c>
      <c r="AP29" s="40" t="n">
        <f aca="false">Table1[[#This Row],[LR2]]-Table1[[#This Row],[LR3]]</f>
        <v>1</v>
      </c>
      <c r="AQ29" s="40" t="n">
        <f aca="false">Table1[[#This Row],[LR3]]-Table1[[#This Row],[LR4]]</f>
        <v>8</v>
      </c>
      <c r="AR29" s="40" t="n">
        <f aca="false">(Table1[[#This Row],[a(L)]]+Table1[[#This Row],[b(L)]])/(Table1[[#This Row],[a(L)]]+Table1[[#This Row],[b(L)]]+Table1[[#This Row],[c(L)]])</f>
        <v>0.384615384615385</v>
      </c>
      <c r="AS29" s="40" t="n">
        <f aca="false">Table1[[#This Row],[a(L)]]^2/SQRT(Table1[[#This Row],[a(L)]]^2+Table1[[#This Row],[b(L)]]^2+Table1[[#This Row],[c(L)]]^2)</f>
        <v>1.77777777777778</v>
      </c>
      <c r="AT29" s="40" t="n">
        <f aca="false">Table1[[#This Row],[b(L)]]^2/SQRT(Table1[[#This Row],[a(L)]]^2+Table1[[#This Row],[b(L)]]^2+Table1[[#This Row],[c(L)]]^2)</f>
        <v>0.111111111111111</v>
      </c>
      <c r="AU29" s="40" t="n">
        <f aca="false">Table1[[#This Row],[c(L)]]^2/SQRT(Table1[[#This Row],[a(L)]]^2+Table1[[#This Row],[b(L)]]^2+Table1[[#This Row],[c(L)]]^2)</f>
        <v>7.11111111111111</v>
      </c>
      <c r="AV29" s="53" t="n">
        <f aca="false">_xlfn.VAR.P(Table1[[#This Row],[D3]:[C3]])</f>
        <v>15.5</v>
      </c>
      <c r="AW29" s="53" t="n">
        <f aca="false">_xlfn.VAR.P(Table1[[#This Row],[D1]:[C1]])</f>
        <v>7.5</v>
      </c>
      <c r="AX29" s="53" t="n">
        <f aca="false">_xlfn.VAR.P(Table1[[#This Row],[D2]:[C2]])</f>
        <v>22.25</v>
      </c>
      <c r="AY29" s="42"/>
      <c r="AZ29" s="43"/>
      <c r="BA29" s="44"/>
      <c r="BB2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2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2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29" s="45"/>
      <c r="BF29" s="45"/>
      <c r="BG29" s="45"/>
      <c r="BH29" s="51" t="n">
        <v>7</v>
      </c>
      <c r="BI29" s="52" t="n">
        <v>1</v>
      </c>
      <c r="BJ29" s="51" t="str">
        <f aca="false">VLOOKUP(Table1[[#This Row],[Man Pri]],Key!$B$1:$D$15,2,FALSE())</f>
        <v>DC</v>
      </c>
      <c r="BK29" s="51" t="n">
        <f aca="false">VLOOKUP(Table1[[#This Row],[Man Pri]],Key!$B$1:$D$15,3,FALSE())</f>
        <v>2</v>
      </c>
      <c r="BL29" s="52" t="str">
        <f aca="false">VLOOKUP(Table1[[#This Row],[Man Sec]],Key!$B$1:$D$15,2,FALSE())</f>
        <v>D</v>
      </c>
      <c r="BM29" s="52" t="n">
        <f aca="false">VLOOKUP(Table1[[#This Row],[Man Sec]],Key!$B$1:$D$15,3,FALSE())</f>
        <v>1</v>
      </c>
      <c r="BN29" s="54"/>
      <c r="BO29" s="54"/>
      <c r="BP29" s="54"/>
      <c r="BQ29" s="47"/>
      <c r="BR29" s="55"/>
      <c r="BS29" s="47"/>
      <c r="BT29" s="48"/>
      <c r="BU29" s="56"/>
      <c r="BV29" s="48"/>
      <c r="BW29" s="47" t="e">
        <f aca="false">VLOOKUP(Table1[[#This Row],[AI Pr]],Key!$A$1:$B$15,2,0)</f>
        <v>#N/A</v>
      </c>
      <c r="BX29" s="48" t="e">
        <f aca="false">VLOOKUP(Table1[[#This Row],[AI Sec]],Key!$A$1:$B$15,2,0)</f>
        <v>#N/A</v>
      </c>
      <c r="BY29" s="49" t="e">
        <f aca="false">IF(AND(BW29=BH29,BX29=BI29),"Both Match",IF(BW29=BH29,"Sec Missed",IF(BX29=BI29,"Pri Missed",IF(AND(BW29=BI29,BX29=BH29),"Interchanged","Both Missed"))))</f>
        <v>#N/A</v>
      </c>
      <c r="FJ29" s="0"/>
    </row>
    <row r="30" s="1" customFormat="true" ht="48" hidden="false" customHeight="true" outlineLevel="0" collapsed="false">
      <c r="A30" s="36" t="n">
        <v>2102</v>
      </c>
      <c r="B30" s="36" t="n">
        <v>2102</v>
      </c>
      <c r="C30" s="36" t="n">
        <v>20</v>
      </c>
      <c r="D30" s="36" t="n">
        <v>9</v>
      </c>
      <c r="E30" s="36" t="n">
        <v>4</v>
      </c>
      <c r="F30" s="36" t="n">
        <v>7</v>
      </c>
      <c r="G30" s="36" t="n">
        <v>26</v>
      </c>
      <c r="H30" s="36" t="n">
        <v>20</v>
      </c>
      <c r="I30" s="36" t="n">
        <v>7</v>
      </c>
      <c r="J30" s="36" t="n">
        <v>24</v>
      </c>
      <c r="K30" s="36" t="n">
        <v>23.5</v>
      </c>
      <c r="L30" s="36" t="n">
        <v>12</v>
      </c>
      <c r="M30" s="36" t="n">
        <v>5</v>
      </c>
      <c r="N30" s="36" t="n">
        <v>16</v>
      </c>
      <c r="O30" s="37" t="n">
        <f aca="false">LARGE(Table1[[#This Row],[D3]:[C3]],1)</f>
        <v>23.5</v>
      </c>
      <c r="P30" s="37" t="n">
        <f aca="false">LARGE(Table1[[#This Row],[D3]:[C3]],2)</f>
        <v>16</v>
      </c>
      <c r="Q30" s="37" t="n">
        <f aca="false">LARGE(Table1[[#This Row],[D3]:[C3]],3)</f>
        <v>12</v>
      </c>
      <c r="R30" s="37" t="n">
        <f aca="false">LARGE(Table1[[#This Row],[D3]:[C3]],4)</f>
        <v>5</v>
      </c>
      <c r="S30" s="38" t="n">
        <f aca="false">LARGE(Table1[[#This Row],[D1]:[C1]],1)</f>
        <v>20</v>
      </c>
      <c r="T30" s="38" t="n">
        <f aca="false">LARGE(Table1[[#This Row],[D1]:[C1]],2)</f>
        <v>9</v>
      </c>
      <c r="U30" s="38" t="n">
        <f aca="false">LARGE(Table1[[#This Row],[D1]:[C1]],3)</f>
        <v>7</v>
      </c>
      <c r="V30" s="38" t="n">
        <f aca="false">LARGE(Table1[[#This Row],[D1]:[C1]],4)</f>
        <v>4</v>
      </c>
      <c r="W30" s="39" t="n">
        <f aca="false">LARGE(Table1[[#This Row],[D2]:[C2]],1)</f>
        <v>26</v>
      </c>
      <c r="X30" s="39" t="n">
        <f aca="false">LARGE(Table1[[#This Row],[D2]:[C2]],2)</f>
        <v>24</v>
      </c>
      <c r="Y30" s="39" t="n">
        <f aca="false">LARGE(Table1[[#This Row],[D2]:[C2]],3)</f>
        <v>20</v>
      </c>
      <c r="Z30" s="39" t="n">
        <f aca="false">LARGE(Table1[[#This Row],[D2]:[C2]],4)</f>
        <v>7</v>
      </c>
      <c r="AA30" s="40" t="n">
        <f aca="false">Table1[[#This Row],[DR1]]-Table1[[#This Row],[DR2]]</f>
        <v>7.5</v>
      </c>
      <c r="AB30" s="40" t="n">
        <f aca="false">Table1[[#This Row],[DR2]]-Table1[[#This Row],[DR3]]</f>
        <v>4</v>
      </c>
      <c r="AC30" s="40" t="n">
        <f aca="false">Table1[[#This Row],[DR3]]-Table1[[#This Row],[DR4]]</f>
        <v>7</v>
      </c>
      <c r="AD30" s="40" t="n">
        <f aca="false">(Table1[[#This Row],[a(D)]]+Table1[[#This Row],[b(D)]])/SUM(Table1[[#This Row],[a(D)]:[c(D)]])</f>
        <v>0.621621621621622</v>
      </c>
      <c r="AE30" s="40" t="n">
        <f aca="false">Table1[[#This Row],[a(D)]]^2/SQRT(Table1[[#This Row],[a(D)]]^2+Table1[[#This Row],[b(D)]]^2+Table1[[#This Row],[c(D)]]^2)</f>
        <v>5.10836185334812</v>
      </c>
      <c r="AF30" s="40" t="n">
        <f aca="false">Table1[[#This Row],[b(D)]]^2/SQRT(Table1[[#This Row],[a(D)]]^2+Table1[[#This Row],[b(D)]]^2+Table1[[#This Row],[c(D)]]^2)</f>
        <v>1.4530451493968</v>
      </c>
      <c r="AG30" s="40" t="n">
        <f aca="false">Table1[[#This Row],[c(D)]]^2/SQRT(Table1[[#This Row],[a(D)]]^2+Table1[[#This Row],[b(D)]]^2+Table1[[#This Row],[c(D)]]^2)</f>
        <v>4.4499507700277</v>
      </c>
      <c r="AH30" s="40" t="n">
        <f aca="false">Table1[[#This Row],[MR1]]-Table1[[#This Row],[MR2]]</f>
        <v>11</v>
      </c>
      <c r="AI30" s="40" t="n">
        <f aca="false">Table1[[#This Row],[MR2]]-Table1[[#This Row],[MR3]]</f>
        <v>2</v>
      </c>
      <c r="AJ30" s="40" t="n">
        <f aca="false">Table1[[#This Row],[MR3]]-Table1[[#This Row],[MR4]]</f>
        <v>3</v>
      </c>
      <c r="AK30" s="40" t="n">
        <f aca="false">(Table1[[#This Row],[a(M)]]+Table1[[#This Row],[b(M)]])/(Table1[[#This Row],[a(M)]]+Table1[[#This Row],[b(M)]]+Table1[[#This Row],[c(M)]])</f>
        <v>0.8125</v>
      </c>
      <c r="AL30" s="40" t="n">
        <f aca="false">Table1[[#This Row],[a(M)]]^2/SQRT(Table1[[#This Row],[a(M)]]^2+Table1[[#This Row],[b(M)]]^2+Table1[[#This Row],[c(M)]]^2)</f>
        <v>10.4528079495345</v>
      </c>
      <c r="AM30" s="40" t="n">
        <f aca="false">Table1[[#This Row],[b(M)]]^2/SQRT(Table1[[#This Row],[a(M)]]^2+Table1[[#This Row],[b(M)]]^2+Table1[[#This Row],[c(M)]]^2)</f>
        <v>0.345547370232544</v>
      </c>
      <c r="AN30" s="40" t="n">
        <f aca="false">Table1[[#This Row],[c(M)]]^2/SQRT(Table1[[#This Row],[a(M)]]^2+Table1[[#This Row],[b(M)]]^2+Table1[[#This Row],[c(M)]]^2)</f>
        <v>0.777481583023224</v>
      </c>
      <c r="AO30" s="40" t="n">
        <f aca="false">Table1[[#This Row],[LR1]]-Table1[[#This Row],[LR2]]</f>
        <v>2</v>
      </c>
      <c r="AP30" s="40" t="n">
        <f aca="false">Table1[[#This Row],[LR2]]-Table1[[#This Row],[LR3]]</f>
        <v>4</v>
      </c>
      <c r="AQ30" s="40" t="n">
        <f aca="false">Table1[[#This Row],[LR3]]-Table1[[#This Row],[LR4]]</f>
        <v>13</v>
      </c>
      <c r="AR30" s="40" t="n">
        <f aca="false">(Table1[[#This Row],[a(L)]]+Table1[[#This Row],[b(L)]])/(Table1[[#This Row],[a(L)]]+Table1[[#This Row],[b(L)]]+Table1[[#This Row],[c(L)]])</f>
        <v>0.315789473684211</v>
      </c>
      <c r="AS30" s="40" t="n">
        <f aca="false">Table1[[#This Row],[a(L)]]^2/SQRT(Table1[[#This Row],[a(L)]]^2+Table1[[#This Row],[b(L)]]^2+Table1[[#This Row],[c(L)]]^2)</f>
        <v>0.290957186981323</v>
      </c>
      <c r="AT30" s="40" t="n">
        <f aca="false">Table1[[#This Row],[b(L)]]^2/SQRT(Table1[[#This Row],[a(L)]]^2+Table1[[#This Row],[b(L)]]^2+Table1[[#This Row],[c(L)]]^2)</f>
        <v>1.16382874792529</v>
      </c>
      <c r="AU30" s="40" t="n">
        <f aca="false">Table1[[#This Row],[c(L)]]^2/SQRT(Table1[[#This Row],[a(L)]]^2+Table1[[#This Row],[b(L)]]^2+Table1[[#This Row],[c(L)]]^2)</f>
        <v>12.2929411499609</v>
      </c>
      <c r="AV30" s="41" t="n">
        <f aca="false">_xlfn.VAR.P(Table1[[#This Row],[D3]:[C3]])</f>
        <v>44.796875</v>
      </c>
      <c r="AW30" s="41" t="n">
        <f aca="false">_xlfn.VAR.P(Table1[[#This Row],[D1]:[C1]])</f>
        <v>36.5</v>
      </c>
      <c r="AX30" s="41" t="n">
        <f aca="false">_xlfn.VAR.P(Table1[[#This Row],[D2]:[C2]])</f>
        <v>54.6875</v>
      </c>
      <c r="AY30" s="42"/>
      <c r="AZ30" s="43"/>
      <c r="BA30" s="44"/>
      <c r="BB3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3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3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30" s="45"/>
      <c r="BF30" s="45"/>
      <c r="BG30" s="45"/>
      <c r="BH30" s="46" t="n">
        <v>1</v>
      </c>
      <c r="BI30" s="46" t="n">
        <v>12</v>
      </c>
      <c r="BJ30" s="46" t="str">
        <f aca="false">VLOOKUP(Table1[[#This Row],[Man Pri]],Key!$B$1:$D$15,2,FALSE())</f>
        <v>D</v>
      </c>
      <c r="BK30" s="46" t="n">
        <f aca="false">VLOOKUP(Table1[[#This Row],[Man Pri]],Key!$B$1:$D$15,3,FALSE())</f>
        <v>1</v>
      </c>
      <c r="BL30" s="46" t="str">
        <f aca="false">VLOOKUP(Table1[[#This Row],[Man Sec]],Key!$B$1:$D$15,2,FALSE())</f>
        <v>DIC</v>
      </c>
      <c r="BM30" s="46" t="n">
        <f aca="false">VLOOKUP(Table1[[#This Row],[Man Sec]],Key!$B$1:$D$15,3,FALSE())</f>
        <v>3</v>
      </c>
      <c r="BN30" s="45"/>
      <c r="BO30" s="45"/>
      <c r="BP30" s="45"/>
      <c r="BQ30" s="47"/>
      <c r="BR30" s="47"/>
      <c r="BS30" s="47"/>
      <c r="BT30" s="48"/>
      <c r="BU30" s="48"/>
      <c r="BV30" s="48"/>
      <c r="BW30" s="47" t="e">
        <f aca="false">VLOOKUP(Table1[[#This Row],[AI Pr]],Key!$A$1:$B$15,2,0)</f>
        <v>#N/A</v>
      </c>
      <c r="BX30" s="48" t="e">
        <f aca="false">VLOOKUP(Table1[[#This Row],[AI Sec]],Key!$A$1:$B$15,2,0)</f>
        <v>#N/A</v>
      </c>
      <c r="BY30" s="49" t="e">
        <f aca="false">IF(AND(BW30=BH30,BX30=BI30),"Both Match",IF(BW30=BH30,"Sec Missed",IF(BX30=BI30,"Pri Missed",IF(AND(BW30=BI30,BX30=BH30),"Interchanged","Both Missed"))))</f>
        <v>#N/A</v>
      </c>
      <c r="FJ30" s="0"/>
    </row>
    <row r="31" s="1" customFormat="true" ht="48" hidden="false" customHeight="true" outlineLevel="0" collapsed="false">
      <c r="A31" s="36" t="n">
        <v>2103</v>
      </c>
      <c r="B31" s="36" t="n">
        <v>2103</v>
      </c>
      <c r="C31" s="36" t="n">
        <v>9</v>
      </c>
      <c r="D31" s="36" t="n">
        <v>20</v>
      </c>
      <c r="E31" s="36" t="n">
        <v>15</v>
      </c>
      <c r="F31" s="36" t="n">
        <v>21</v>
      </c>
      <c r="G31" s="36" t="n">
        <v>11</v>
      </c>
      <c r="H31" s="36" t="n">
        <v>10</v>
      </c>
      <c r="I31" s="36" t="n">
        <v>18</v>
      </c>
      <c r="J31" s="36" t="n">
        <v>22</v>
      </c>
      <c r="K31" s="36" t="n">
        <v>10</v>
      </c>
      <c r="L31" s="36" t="n">
        <v>14</v>
      </c>
      <c r="M31" s="36" t="n">
        <v>15</v>
      </c>
      <c r="N31" s="36" t="n">
        <v>21</v>
      </c>
      <c r="O31" s="37" t="n">
        <f aca="false">LARGE(Table1[[#This Row],[D3]:[C3]],1)</f>
        <v>21</v>
      </c>
      <c r="P31" s="37" t="n">
        <f aca="false">LARGE(Table1[[#This Row],[D3]:[C3]],2)</f>
        <v>15</v>
      </c>
      <c r="Q31" s="37" t="n">
        <f aca="false">LARGE(Table1[[#This Row],[D3]:[C3]],3)</f>
        <v>14</v>
      </c>
      <c r="R31" s="37" t="n">
        <f aca="false">LARGE(Table1[[#This Row],[D3]:[C3]],4)</f>
        <v>10</v>
      </c>
      <c r="S31" s="38" t="n">
        <f aca="false">LARGE(Table1[[#This Row],[D1]:[C1]],1)</f>
        <v>21</v>
      </c>
      <c r="T31" s="38" t="n">
        <f aca="false">LARGE(Table1[[#This Row],[D1]:[C1]],2)</f>
        <v>20</v>
      </c>
      <c r="U31" s="38" t="n">
        <f aca="false">LARGE(Table1[[#This Row],[D1]:[C1]],3)</f>
        <v>15</v>
      </c>
      <c r="V31" s="38" t="n">
        <f aca="false">LARGE(Table1[[#This Row],[D1]:[C1]],4)</f>
        <v>9</v>
      </c>
      <c r="W31" s="39" t="n">
        <f aca="false">LARGE(Table1[[#This Row],[D2]:[C2]],1)</f>
        <v>22</v>
      </c>
      <c r="X31" s="39" t="n">
        <f aca="false">LARGE(Table1[[#This Row],[D2]:[C2]],2)</f>
        <v>18</v>
      </c>
      <c r="Y31" s="39" t="n">
        <f aca="false">LARGE(Table1[[#This Row],[D2]:[C2]],3)</f>
        <v>11</v>
      </c>
      <c r="Z31" s="39" t="n">
        <f aca="false">LARGE(Table1[[#This Row],[D2]:[C2]],4)</f>
        <v>10</v>
      </c>
      <c r="AA31" s="40" t="n">
        <f aca="false">Table1[[#This Row],[DR1]]-Table1[[#This Row],[DR2]]</f>
        <v>6</v>
      </c>
      <c r="AB31" s="40" t="n">
        <f aca="false">Table1[[#This Row],[DR2]]-Table1[[#This Row],[DR3]]</f>
        <v>1</v>
      </c>
      <c r="AC31" s="40" t="n">
        <f aca="false">Table1[[#This Row],[DR3]]-Table1[[#This Row],[DR4]]</f>
        <v>4</v>
      </c>
      <c r="AD31" s="40" t="n">
        <f aca="false">(Table1[[#This Row],[a(D)]]+Table1[[#This Row],[b(D)]])/SUM(Table1[[#This Row],[a(D)]:[c(D)]])</f>
        <v>0.636363636363636</v>
      </c>
      <c r="AE31" s="40" t="n">
        <f aca="false">Table1[[#This Row],[a(D)]]^2/SQRT(Table1[[#This Row],[a(D)]]^2+Table1[[#This Row],[b(D)]]^2+Table1[[#This Row],[c(D)]]^2)</f>
        <v>4.94498030215281</v>
      </c>
      <c r="AF31" s="40" t="n">
        <f aca="false">Table1[[#This Row],[b(D)]]^2/SQRT(Table1[[#This Row],[a(D)]]^2+Table1[[#This Row],[b(D)]]^2+Table1[[#This Row],[c(D)]]^2)</f>
        <v>0.137360563948689</v>
      </c>
      <c r="AG31" s="40" t="n">
        <f aca="false">Table1[[#This Row],[c(D)]]^2/SQRT(Table1[[#This Row],[a(D)]]^2+Table1[[#This Row],[b(D)]]^2+Table1[[#This Row],[c(D)]]^2)</f>
        <v>2.19776902317902</v>
      </c>
      <c r="AH31" s="40" t="n">
        <f aca="false">Table1[[#This Row],[MR1]]-Table1[[#This Row],[MR2]]</f>
        <v>1</v>
      </c>
      <c r="AI31" s="40" t="n">
        <f aca="false">Table1[[#This Row],[MR2]]-Table1[[#This Row],[MR3]]</f>
        <v>5</v>
      </c>
      <c r="AJ31" s="40" t="n">
        <f aca="false">Table1[[#This Row],[MR3]]-Table1[[#This Row],[MR4]]</f>
        <v>6</v>
      </c>
      <c r="AK31" s="40" t="n">
        <f aca="false">(Table1[[#This Row],[a(M)]]+Table1[[#This Row],[b(M)]])/(Table1[[#This Row],[a(M)]]+Table1[[#This Row],[b(M)]]+Table1[[#This Row],[c(M)]])</f>
        <v>0.5</v>
      </c>
      <c r="AL31" s="40" t="n">
        <f aca="false">Table1[[#This Row],[a(M)]]^2/SQRT(Table1[[#This Row],[a(M)]]^2+Table1[[#This Row],[b(M)]]^2+Table1[[#This Row],[c(M)]]^2)</f>
        <v>0.127000127000191</v>
      </c>
      <c r="AM31" s="40" t="n">
        <f aca="false">Table1[[#This Row],[b(M)]]^2/SQRT(Table1[[#This Row],[a(M)]]^2+Table1[[#This Row],[b(M)]]^2+Table1[[#This Row],[c(M)]]^2)</f>
        <v>3.17500317500476</v>
      </c>
      <c r="AN31" s="40" t="n">
        <f aca="false">Table1[[#This Row],[c(M)]]^2/SQRT(Table1[[#This Row],[a(M)]]^2+Table1[[#This Row],[b(M)]]^2+Table1[[#This Row],[c(M)]]^2)</f>
        <v>4.57200457200686</v>
      </c>
      <c r="AO31" s="40" t="n">
        <f aca="false">Table1[[#This Row],[LR1]]-Table1[[#This Row],[LR2]]</f>
        <v>4</v>
      </c>
      <c r="AP31" s="40" t="n">
        <f aca="false">Table1[[#This Row],[LR2]]-Table1[[#This Row],[LR3]]</f>
        <v>7</v>
      </c>
      <c r="AQ31" s="40" t="n">
        <f aca="false">Table1[[#This Row],[LR3]]-Table1[[#This Row],[LR4]]</f>
        <v>1</v>
      </c>
      <c r="AR31" s="40" t="n">
        <f aca="false">(Table1[[#This Row],[a(L)]]+Table1[[#This Row],[b(L)]])/(Table1[[#This Row],[a(L)]]+Table1[[#This Row],[b(L)]]+Table1[[#This Row],[c(L)]])</f>
        <v>0.916666666666667</v>
      </c>
      <c r="AS31" s="40" t="n">
        <f aca="false">Table1[[#This Row],[a(L)]]^2/SQRT(Table1[[#This Row],[a(L)]]^2+Table1[[#This Row],[b(L)]]^2+Table1[[#This Row],[c(L)]]^2)</f>
        <v>1.96946385566932</v>
      </c>
      <c r="AT31" s="40" t="n">
        <f aca="false">Table1[[#This Row],[b(L)]]^2/SQRT(Table1[[#This Row],[a(L)]]^2+Table1[[#This Row],[b(L)]]^2+Table1[[#This Row],[c(L)]]^2)</f>
        <v>6.0314830579873</v>
      </c>
      <c r="AU31" s="40" t="n">
        <f aca="false">Table1[[#This Row],[c(L)]]^2/SQRT(Table1[[#This Row],[a(L)]]^2+Table1[[#This Row],[b(L)]]^2+Table1[[#This Row],[c(L)]]^2)</f>
        <v>0.123091490979333</v>
      </c>
      <c r="AV31" s="57" t="n">
        <f aca="false">_xlfn.VAR.P(Table1[[#This Row],[D3]:[C3]])</f>
        <v>15.5</v>
      </c>
      <c r="AW31" s="41" t="n">
        <f aca="false">_xlfn.VAR.P(Table1[[#This Row],[D1]:[C1]])</f>
        <v>22.6875</v>
      </c>
      <c r="AX31" s="41" t="n">
        <f aca="false">_xlfn.VAR.P(Table1[[#This Row],[D2]:[C2]])</f>
        <v>24.6875</v>
      </c>
      <c r="AY31" s="42"/>
      <c r="AZ31" s="43"/>
      <c r="BA31" s="44"/>
      <c r="BB3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3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3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31" s="45"/>
      <c r="BF31" s="45"/>
      <c r="BG31" s="45"/>
      <c r="BH31" s="46" t="n">
        <v>4</v>
      </c>
      <c r="BI31" s="46" t="n">
        <v>9</v>
      </c>
      <c r="BJ31" s="46" t="str">
        <f aca="false">VLOOKUP(Table1[[#This Row],[Man Pri]],Key!$B$1:$D$15,2,FALSE())</f>
        <v>C</v>
      </c>
      <c r="BK31" s="46" t="n">
        <f aca="false">VLOOKUP(Table1[[#This Row],[Man Pri]],Key!$B$1:$D$15,3,FALSE())</f>
        <v>1</v>
      </c>
      <c r="BL31" s="46" t="str">
        <f aca="false">VLOOKUP(Table1[[#This Row],[Man Sec]],Key!$B$1:$D$15,2,FALSE())</f>
        <v>IC</v>
      </c>
      <c r="BM31" s="46" t="n">
        <f aca="false">VLOOKUP(Table1[[#This Row],[Man Sec]],Key!$B$1:$D$15,3,FALSE())</f>
        <v>2</v>
      </c>
      <c r="BN31" s="54"/>
      <c r="BO31" s="45"/>
      <c r="BP31" s="45"/>
      <c r="BQ31" s="47"/>
      <c r="BR31" s="47"/>
      <c r="BS31" s="47"/>
      <c r="BT31" s="48"/>
      <c r="BU31" s="48"/>
      <c r="BV31" s="48"/>
      <c r="BW31" s="47" t="e">
        <f aca="false">VLOOKUP(Table1[[#This Row],[AI Pr]],Key!$A$1:$B$15,2,0)</f>
        <v>#N/A</v>
      </c>
      <c r="BX31" s="48" t="e">
        <f aca="false">VLOOKUP(Table1[[#This Row],[AI Sec]],Key!$A$1:$B$15,2,0)</f>
        <v>#N/A</v>
      </c>
      <c r="BY31" s="49" t="e">
        <f aca="false">IF(AND(BW31=BH31,BX31=BI31),"Both Match",IF(BW31=BH31,"Sec Missed",IF(BX31=BI31,"Pri Missed",IF(AND(BW31=BI31,BX31=BH31),"Interchanged","Both Missed"))))</f>
        <v>#N/A</v>
      </c>
      <c r="FJ31" s="0"/>
    </row>
    <row r="32" s="1" customFormat="true" ht="48" hidden="false" customHeight="true" outlineLevel="0" collapsed="false">
      <c r="A32" s="36" t="n">
        <v>2104</v>
      </c>
      <c r="B32" s="36" t="n">
        <v>2104</v>
      </c>
      <c r="C32" s="36" t="n">
        <v>14</v>
      </c>
      <c r="D32" s="36" t="n">
        <v>26</v>
      </c>
      <c r="E32" s="36" t="n">
        <v>10</v>
      </c>
      <c r="F32" s="36" t="n">
        <v>16</v>
      </c>
      <c r="G32" s="36" t="n">
        <v>21</v>
      </c>
      <c r="H32" s="36" t="n">
        <v>12</v>
      </c>
      <c r="I32" s="36" t="n">
        <v>9</v>
      </c>
      <c r="J32" s="36" t="n">
        <v>14</v>
      </c>
      <c r="K32" s="36" t="n">
        <v>17</v>
      </c>
      <c r="L32" s="36" t="n">
        <v>22</v>
      </c>
      <c r="M32" s="36" t="n">
        <v>8</v>
      </c>
      <c r="N32" s="36" t="n">
        <v>14</v>
      </c>
      <c r="O32" s="37" t="n">
        <f aca="false">LARGE(Table1[[#This Row],[D3]:[C3]],1)</f>
        <v>22</v>
      </c>
      <c r="P32" s="37" t="n">
        <f aca="false">LARGE(Table1[[#This Row],[D3]:[C3]],2)</f>
        <v>17</v>
      </c>
      <c r="Q32" s="37" t="n">
        <f aca="false">LARGE(Table1[[#This Row],[D3]:[C3]],3)</f>
        <v>14</v>
      </c>
      <c r="R32" s="37" t="n">
        <f aca="false">LARGE(Table1[[#This Row],[D3]:[C3]],4)</f>
        <v>8</v>
      </c>
      <c r="S32" s="38" t="n">
        <f aca="false">LARGE(Table1[[#This Row],[D1]:[C1]],1)</f>
        <v>26</v>
      </c>
      <c r="T32" s="38" t="n">
        <f aca="false">LARGE(Table1[[#This Row],[D1]:[C1]],2)</f>
        <v>16</v>
      </c>
      <c r="U32" s="38" t="n">
        <f aca="false">LARGE(Table1[[#This Row],[D1]:[C1]],3)</f>
        <v>14</v>
      </c>
      <c r="V32" s="38" t="n">
        <f aca="false">LARGE(Table1[[#This Row],[D1]:[C1]],4)</f>
        <v>10</v>
      </c>
      <c r="W32" s="39" t="n">
        <f aca="false">LARGE(Table1[[#This Row],[D2]:[C2]],1)</f>
        <v>21</v>
      </c>
      <c r="X32" s="39" t="n">
        <f aca="false">LARGE(Table1[[#This Row],[D2]:[C2]],2)</f>
        <v>14</v>
      </c>
      <c r="Y32" s="39" t="n">
        <f aca="false">LARGE(Table1[[#This Row],[D2]:[C2]],3)</f>
        <v>12</v>
      </c>
      <c r="Z32" s="39" t="n">
        <f aca="false">LARGE(Table1[[#This Row],[D2]:[C2]],4)</f>
        <v>9</v>
      </c>
      <c r="AA32" s="40" t="n">
        <f aca="false">Table1[[#This Row],[DR1]]-Table1[[#This Row],[DR2]]</f>
        <v>5</v>
      </c>
      <c r="AB32" s="40" t="n">
        <f aca="false">Table1[[#This Row],[DR2]]-Table1[[#This Row],[DR3]]</f>
        <v>3</v>
      </c>
      <c r="AC32" s="40" t="n">
        <f aca="false">Table1[[#This Row],[DR3]]-Table1[[#This Row],[DR4]]</f>
        <v>6</v>
      </c>
      <c r="AD32" s="40" t="n">
        <f aca="false">(Table1[[#This Row],[a(D)]]+Table1[[#This Row],[b(D)]])/SUM(Table1[[#This Row],[a(D)]:[c(D)]])</f>
        <v>0.571428571428571</v>
      </c>
      <c r="AE32" s="40" t="n">
        <f aca="false">Table1[[#This Row],[a(D)]]^2/SQRT(Table1[[#This Row],[a(D)]]^2+Table1[[#This Row],[b(D)]]^2+Table1[[#This Row],[c(D)]]^2)</f>
        <v>2.98807152333598</v>
      </c>
      <c r="AF32" s="40" t="n">
        <f aca="false">Table1[[#This Row],[b(D)]]^2/SQRT(Table1[[#This Row],[a(D)]]^2+Table1[[#This Row],[b(D)]]^2+Table1[[#This Row],[c(D)]]^2)</f>
        <v>1.07570574840095</v>
      </c>
      <c r="AG32" s="40" t="n">
        <f aca="false">Table1[[#This Row],[c(D)]]^2/SQRT(Table1[[#This Row],[a(D)]]^2+Table1[[#This Row],[b(D)]]^2+Table1[[#This Row],[c(D)]]^2)</f>
        <v>4.30282299360382</v>
      </c>
      <c r="AH32" s="40" t="n">
        <f aca="false">Table1[[#This Row],[MR1]]-Table1[[#This Row],[MR2]]</f>
        <v>10</v>
      </c>
      <c r="AI32" s="40" t="n">
        <f aca="false">Table1[[#This Row],[MR2]]-Table1[[#This Row],[MR3]]</f>
        <v>2</v>
      </c>
      <c r="AJ32" s="40" t="n">
        <f aca="false">Table1[[#This Row],[MR3]]-Table1[[#This Row],[MR4]]</f>
        <v>4</v>
      </c>
      <c r="AK32" s="40" t="n">
        <f aca="false">(Table1[[#This Row],[a(M)]]+Table1[[#This Row],[b(M)]])/(Table1[[#This Row],[a(M)]]+Table1[[#This Row],[b(M)]]+Table1[[#This Row],[c(M)]])</f>
        <v>0.75</v>
      </c>
      <c r="AL32" s="40" t="n">
        <f aca="false">Table1[[#This Row],[a(M)]]^2/SQRT(Table1[[#This Row],[a(M)]]^2+Table1[[#This Row],[b(M)]]^2+Table1[[#This Row],[c(M)]]^2)</f>
        <v>9.12870929175277</v>
      </c>
      <c r="AM32" s="40" t="n">
        <f aca="false">Table1[[#This Row],[b(M)]]^2/SQRT(Table1[[#This Row],[a(M)]]^2+Table1[[#This Row],[b(M)]]^2+Table1[[#This Row],[c(M)]]^2)</f>
        <v>0.365148371670111</v>
      </c>
      <c r="AN32" s="40" t="n">
        <f aca="false">Table1[[#This Row],[c(M)]]^2/SQRT(Table1[[#This Row],[a(M)]]^2+Table1[[#This Row],[b(M)]]^2+Table1[[#This Row],[c(M)]]^2)</f>
        <v>1.46059348668044</v>
      </c>
      <c r="AO32" s="40" t="n">
        <f aca="false">Table1[[#This Row],[LR1]]-Table1[[#This Row],[LR2]]</f>
        <v>7</v>
      </c>
      <c r="AP32" s="40" t="n">
        <f aca="false">Table1[[#This Row],[LR2]]-Table1[[#This Row],[LR3]]</f>
        <v>2</v>
      </c>
      <c r="AQ32" s="40" t="n">
        <f aca="false">Table1[[#This Row],[LR3]]-Table1[[#This Row],[LR4]]</f>
        <v>3</v>
      </c>
      <c r="AR32" s="40" t="n">
        <f aca="false">(Table1[[#This Row],[a(L)]]+Table1[[#This Row],[b(L)]])/(Table1[[#This Row],[a(L)]]+Table1[[#This Row],[b(L)]]+Table1[[#This Row],[c(L)]])</f>
        <v>0.75</v>
      </c>
      <c r="AS32" s="40" t="n">
        <f aca="false">Table1[[#This Row],[a(L)]]^2/SQRT(Table1[[#This Row],[a(L)]]^2+Table1[[#This Row],[b(L)]]^2+Table1[[#This Row],[c(L)]]^2)</f>
        <v>6.22300622300933</v>
      </c>
      <c r="AT32" s="40" t="n">
        <f aca="false">Table1[[#This Row],[b(L)]]^2/SQRT(Table1[[#This Row],[a(L)]]^2+Table1[[#This Row],[b(L)]]^2+Table1[[#This Row],[c(L)]]^2)</f>
        <v>0.508000508000762</v>
      </c>
      <c r="AU32" s="40" t="n">
        <f aca="false">Table1[[#This Row],[c(L)]]^2/SQRT(Table1[[#This Row],[a(L)]]^2+Table1[[#This Row],[b(L)]]^2+Table1[[#This Row],[c(L)]]^2)</f>
        <v>1.14300114300171</v>
      </c>
      <c r="AV32" s="50" t="n">
        <f aca="false">_xlfn.VAR.P(Table1[[#This Row],[D3]:[C3]])</f>
        <v>25.6875</v>
      </c>
      <c r="AW32" s="53" t="n">
        <f aca="false">_xlfn.VAR.P(Table1[[#This Row],[D1]:[C1]])</f>
        <v>34.75</v>
      </c>
      <c r="AX32" s="50" t="n">
        <f aca="false">_xlfn.VAR.P(Table1[[#This Row],[D2]:[C2]])</f>
        <v>19.5</v>
      </c>
      <c r="AY32" s="42"/>
      <c r="AZ32" s="43"/>
      <c r="BA32" s="44"/>
      <c r="BB3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3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3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32" s="45"/>
      <c r="BF32" s="45"/>
      <c r="BG32" s="45"/>
      <c r="BH32" s="51" t="n">
        <v>2</v>
      </c>
      <c r="BI32" s="52" t="n">
        <v>1</v>
      </c>
      <c r="BJ32" s="51" t="str">
        <f aca="false">VLOOKUP(Table1[[#This Row],[Man Pri]],Key!$B$1:$D$15,2,FALSE())</f>
        <v>I</v>
      </c>
      <c r="BK32" s="51" t="n">
        <f aca="false">VLOOKUP(Table1[[#This Row],[Man Pri]],Key!$B$1:$D$15,3,FALSE())</f>
        <v>1</v>
      </c>
      <c r="BL32" s="52" t="str">
        <f aca="false">VLOOKUP(Table1[[#This Row],[Man Sec]],Key!$B$1:$D$15,2,FALSE())</f>
        <v>D</v>
      </c>
      <c r="BM32" s="52" t="n">
        <f aca="false">VLOOKUP(Table1[[#This Row],[Man Sec]],Key!$B$1:$D$15,3,FALSE())</f>
        <v>1</v>
      </c>
      <c r="BN32" s="45"/>
      <c r="BO32" s="54"/>
      <c r="BP32" s="45"/>
      <c r="BQ32" s="47"/>
      <c r="BR32" s="47"/>
      <c r="BS32" s="47"/>
      <c r="BT32" s="48"/>
      <c r="BU32" s="48"/>
      <c r="BV32" s="48"/>
      <c r="BW32" s="47" t="e">
        <f aca="false">VLOOKUP(Table1[[#This Row],[AI Pr]],Key!$A$1:$B$15,2,0)</f>
        <v>#N/A</v>
      </c>
      <c r="BX32" s="48" t="e">
        <f aca="false">VLOOKUP(Table1[[#This Row],[AI Sec]],Key!$A$1:$B$15,2,0)</f>
        <v>#N/A</v>
      </c>
      <c r="BY32" s="49" t="e">
        <f aca="false">IF(AND(BW32=BH32,BX32=BI32),"Both Match",IF(BW32=BH32,"Sec Missed",IF(BX32=BI32,"Pri Missed",IF(AND(BW32=BI32,BX32=BH32),"Interchanged","Both Missed"))))</f>
        <v>#N/A</v>
      </c>
      <c r="FJ32" s="0"/>
    </row>
    <row r="33" s="1" customFormat="true" ht="48" hidden="false" customHeight="true" outlineLevel="0" collapsed="false">
      <c r="A33" s="36" t="n">
        <v>2105</v>
      </c>
      <c r="B33" s="36" t="n">
        <v>2105</v>
      </c>
      <c r="C33" s="36" t="n">
        <v>20</v>
      </c>
      <c r="D33" s="36" t="n">
        <v>14</v>
      </c>
      <c r="E33" s="36" t="n">
        <v>10</v>
      </c>
      <c r="F33" s="36" t="n">
        <v>21</v>
      </c>
      <c r="G33" s="36" t="n">
        <v>20</v>
      </c>
      <c r="H33" s="36" t="n">
        <v>20</v>
      </c>
      <c r="I33" s="36" t="n">
        <v>5</v>
      </c>
      <c r="J33" s="36" t="n">
        <v>18.5</v>
      </c>
      <c r="K33" s="36" t="n">
        <v>19</v>
      </c>
      <c r="L33" s="36" t="n">
        <v>16</v>
      </c>
      <c r="M33" s="36" t="n">
        <v>6</v>
      </c>
      <c r="N33" s="36" t="n">
        <v>20</v>
      </c>
      <c r="O33" s="37" t="n">
        <f aca="false">LARGE(Table1[[#This Row],[D3]:[C3]],1)</f>
        <v>20</v>
      </c>
      <c r="P33" s="37" t="n">
        <f aca="false">LARGE(Table1[[#This Row],[D3]:[C3]],2)</f>
        <v>19</v>
      </c>
      <c r="Q33" s="37" t="n">
        <f aca="false">LARGE(Table1[[#This Row],[D3]:[C3]],3)</f>
        <v>16</v>
      </c>
      <c r="R33" s="37" t="n">
        <f aca="false">LARGE(Table1[[#This Row],[D3]:[C3]],4)</f>
        <v>6</v>
      </c>
      <c r="S33" s="38" t="n">
        <f aca="false">LARGE(Table1[[#This Row],[D1]:[C1]],1)</f>
        <v>21</v>
      </c>
      <c r="T33" s="38" t="n">
        <f aca="false">LARGE(Table1[[#This Row],[D1]:[C1]],2)</f>
        <v>20</v>
      </c>
      <c r="U33" s="38" t="n">
        <f aca="false">LARGE(Table1[[#This Row],[D1]:[C1]],3)</f>
        <v>14</v>
      </c>
      <c r="V33" s="38" t="n">
        <f aca="false">LARGE(Table1[[#This Row],[D1]:[C1]],4)</f>
        <v>10</v>
      </c>
      <c r="W33" s="39" t="n">
        <f aca="false">LARGE(Table1[[#This Row],[D2]:[C2]],1)</f>
        <v>20</v>
      </c>
      <c r="X33" s="39" t="n">
        <f aca="false">LARGE(Table1[[#This Row],[D2]:[C2]],2)</f>
        <v>20</v>
      </c>
      <c r="Y33" s="39" t="n">
        <f aca="false">LARGE(Table1[[#This Row],[D2]:[C2]],3)</f>
        <v>18.5</v>
      </c>
      <c r="Z33" s="39" t="n">
        <f aca="false">LARGE(Table1[[#This Row],[D2]:[C2]],4)</f>
        <v>5</v>
      </c>
      <c r="AA33" s="40" t="n">
        <f aca="false">Table1[[#This Row],[DR1]]-Table1[[#This Row],[DR2]]</f>
        <v>1</v>
      </c>
      <c r="AB33" s="40" t="n">
        <f aca="false">Table1[[#This Row],[DR2]]-Table1[[#This Row],[DR3]]</f>
        <v>3</v>
      </c>
      <c r="AC33" s="40" t="n">
        <f aca="false">Table1[[#This Row],[DR3]]-Table1[[#This Row],[DR4]]</f>
        <v>10</v>
      </c>
      <c r="AD33" s="40" t="n">
        <f aca="false">(Table1[[#This Row],[a(D)]]+Table1[[#This Row],[b(D)]])/SUM(Table1[[#This Row],[a(D)]:[c(D)]])</f>
        <v>0.285714285714286</v>
      </c>
      <c r="AE33" s="40" t="n">
        <f aca="false">Table1[[#This Row],[a(D)]]^2/SQRT(Table1[[#This Row],[a(D)]]^2+Table1[[#This Row],[b(D)]]^2+Table1[[#This Row],[c(D)]]^2)</f>
        <v>0.0953462589245592</v>
      </c>
      <c r="AF33" s="40" t="n">
        <f aca="false">Table1[[#This Row],[b(D)]]^2/SQRT(Table1[[#This Row],[a(D)]]^2+Table1[[#This Row],[b(D)]]^2+Table1[[#This Row],[c(D)]]^2)</f>
        <v>0.858116330321033</v>
      </c>
      <c r="AG33" s="40" t="n">
        <f aca="false">Table1[[#This Row],[c(D)]]^2/SQRT(Table1[[#This Row],[a(D)]]^2+Table1[[#This Row],[b(D)]]^2+Table1[[#This Row],[c(D)]]^2)</f>
        <v>9.53462589245592</v>
      </c>
      <c r="AH33" s="40" t="n">
        <f aca="false">Table1[[#This Row],[MR1]]-Table1[[#This Row],[MR2]]</f>
        <v>1</v>
      </c>
      <c r="AI33" s="40" t="n">
        <f aca="false">Table1[[#This Row],[MR2]]-Table1[[#This Row],[MR3]]</f>
        <v>6</v>
      </c>
      <c r="AJ33" s="40" t="n">
        <f aca="false">Table1[[#This Row],[MR3]]-Table1[[#This Row],[MR4]]</f>
        <v>4</v>
      </c>
      <c r="AK33" s="40" t="n">
        <f aca="false">(Table1[[#This Row],[a(M)]]+Table1[[#This Row],[b(M)]])/(Table1[[#This Row],[a(M)]]+Table1[[#This Row],[b(M)]]+Table1[[#This Row],[c(M)]])</f>
        <v>0.636363636363636</v>
      </c>
      <c r="AL33" s="40" t="n">
        <f aca="false">Table1[[#This Row],[a(M)]]^2/SQRT(Table1[[#This Row],[a(M)]]^2+Table1[[#This Row],[b(M)]]^2+Table1[[#This Row],[c(M)]]^2)</f>
        <v>0.137360563948689</v>
      </c>
      <c r="AM33" s="40" t="n">
        <f aca="false">Table1[[#This Row],[b(M)]]^2/SQRT(Table1[[#This Row],[a(M)]]^2+Table1[[#This Row],[b(M)]]^2+Table1[[#This Row],[c(M)]]^2)</f>
        <v>4.94498030215281</v>
      </c>
      <c r="AN33" s="40" t="n">
        <f aca="false">Table1[[#This Row],[c(M)]]^2/SQRT(Table1[[#This Row],[a(M)]]^2+Table1[[#This Row],[b(M)]]^2+Table1[[#This Row],[c(M)]]^2)</f>
        <v>2.19776902317902</v>
      </c>
      <c r="AO33" s="40" t="n">
        <f aca="false">Table1[[#This Row],[LR1]]-Table1[[#This Row],[LR2]]</f>
        <v>0</v>
      </c>
      <c r="AP33" s="40" t="n">
        <f aca="false">Table1[[#This Row],[LR2]]-Table1[[#This Row],[LR3]]</f>
        <v>1.5</v>
      </c>
      <c r="AQ33" s="40" t="n">
        <f aca="false">Table1[[#This Row],[LR3]]-Table1[[#This Row],[LR4]]</f>
        <v>13.5</v>
      </c>
      <c r="AR33" s="40" t="n">
        <f aca="false">(Table1[[#This Row],[a(L)]]+Table1[[#This Row],[b(L)]])/(Table1[[#This Row],[a(L)]]+Table1[[#This Row],[b(L)]]+Table1[[#This Row],[c(L)]])</f>
        <v>0.1</v>
      </c>
      <c r="AS33" s="40" t="n">
        <f aca="false">Table1[[#This Row],[a(L)]]^2/SQRT(Table1[[#This Row],[a(L)]]^2+Table1[[#This Row],[b(L)]]^2+Table1[[#This Row],[c(L)]]^2)</f>
        <v>0</v>
      </c>
      <c r="AT33" s="40" t="n">
        <f aca="false">Table1[[#This Row],[b(L)]]^2/SQRT(Table1[[#This Row],[a(L)]]^2+Table1[[#This Row],[b(L)]]^2+Table1[[#This Row],[c(L)]]^2)</f>
        <v>0.16564728911227</v>
      </c>
      <c r="AU33" s="40" t="n">
        <f aca="false">Table1[[#This Row],[c(L)]]^2/SQRT(Table1[[#This Row],[a(L)]]^2+Table1[[#This Row],[b(L)]]^2+Table1[[#This Row],[c(L)]]^2)</f>
        <v>13.4174304180939</v>
      </c>
      <c r="AV33" s="50" t="n">
        <f aca="false">_xlfn.VAR.P(Table1[[#This Row],[D3]:[C3]])</f>
        <v>30.6875</v>
      </c>
      <c r="AW33" s="50" t="n">
        <f aca="false">_xlfn.VAR.P(Table1[[#This Row],[D1]:[C1]])</f>
        <v>20.1875</v>
      </c>
      <c r="AX33" s="50" t="n">
        <f aca="false">_xlfn.VAR.P(Table1[[#This Row],[D2]:[C2]])</f>
        <v>39.796875</v>
      </c>
      <c r="AY33" s="42"/>
      <c r="AZ33" s="43"/>
      <c r="BA33" s="44"/>
      <c r="BB3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3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3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33" s="45"/>
      <c r="BF33" s="45"/>
      <c r="BG33" s="45"/>
      <c r="BH33" s="46" t="n">
        <v>12</v>
      </c>
      <c r="BI33" s="46" t="n">
        <v>7</v>
      </c>
      <c r="BJ33" s="46" t="str">
        <f aca="false">VLOOKUP(Table1[[#This Row],[Man Pri]],Key!$B$1:$D$15,2,FALSE())</f>
        <v>DIC</v>
      </c>
      <c r="BK33" s="46" t="n">
        <f aca="false">VLOOKUP(Table1[[#This Row],[Man Pri]],Key!$B$1:$D$15,3,FALSE())</f>
        <v>3</v>
      </c>
      <c r="BL33" s="46" t="str">
        <f aca="false">VLOOKUP(Table1[[#This Row],[Man Sec]],Key!$B$1:$D$15,2,FALSE())</f>
        <v>DC</v>
      </c>
      <c r="BM33" s="46" t="n">
        <f aca="false">VLOOKUP(Table1[[#This Row],[Man Sec]],Key!$B$1:$D$15,3,FALSE())</f>
        <v>2</v>
      </c>
      <c r="BN33" s="45"/>
      <c r="BO33" s="45"/>
      <c r="BP33" s="45"/>
      <c r="BQ33" s="47"/>
      <c r="BR33" s="47"/>
      <c r="BS33" s="47"/>
      <c r="BT33" s="48"/>
      <c r="BU33" s="48"/>
      <c r="BV33" s="48"/>
      <c r="BW33" s="47" t="e">
        <f aca="false">VLOOKUP(Table1[[#This Row],[AI Pr]],Key!$A$1:$B$15,2,0)</f>
        <v>#N/A</v>
      </c>
      <c r="BX33" s="48" t="e">
        <f aca="false">VLOOKUP(Table1[[#This Row],[AI Sec]],Key!$A$1:$B$15,2,0)</f>
        <v>#N/A</v>
      </c>
      <c r="BY33" s="49" t="e">
        <f aca="false">IF(AND(BW33=BH33,BX33=BI33),"Both Match",IF(BW33=BH33,"Sec Missed",IF(BX33=BI33,"Pri Missed",IF(AND(BW33=BI33,BX33=BH33),"Interchanged","Both Missed"))))</f>
        <v>#N/A</v>
      </c>
      <c r="FJ33" s="0"/>
    </row>
    <row r="34" s="1" customFormat="true" ht="48" hidden="false" customHeight="true" outlineLevel="0" collapsed="false">
      <c r="A34" s="36" t="n">
        <v>2106</v>
      </c>
      <c r="B34" s="36" t="n">
        <v>2106</v>
      </c>
      <c r="C34" s="36" t="n">
        <v>14</v>
      </c>
      <c r="D34" s="36" t="n">
        <v>16</v>
      </c>
      <c r="E34" s="36" t="n">
        <v>15</v>
      </c>
      <c r="F34" s="36" t="n">
        <v>21</v>
      </c>
      <c r="G34" s="36" t="n">
        <v>14</v>
      </c>
      <c r="H34" s="36" t="n">
        <v>7</v>
      </c>
      <c r="I34" s="36" t="n">
        <v>15</v>
      </c>
      <c r="J34" s="36" t="n">
        <v>22</v>
      </c>
      <c r="K34" s="36" t="n">
        <v>14.5</v>
      </c>
      <c r="L34" s="36" t="n">
        <v>11</v>
      </c>
      <c r="M34" s="36" t="n">
        <v>14</v>
      </c>
      <c r="N34" s="36" t="n">
        <v>21</v>
      </c>
      <c r="O34" s="37" t="n">
        <f aca="false">LARGE(Table1[[#This Row],[D3]:[C3]],1)</f>
        <v>21</v>
      </c>
      <c r="P34" s="37" t="n">
        <f aca="false">LARGE(Table1[[#This Row],[D3]:[C3]],2)</f>
        <v>14.5</v>
      </c>
      <c r="Q34" s="37" t="n">
        <f aca="false">LARGE(Table1[[#This Row],[D3]:[C3]],3)</f>
        <v>14</v>
      </c>
      <c r="R34" s="37" t="n">
        <f aca="false">LARGE(Table1[[#This Row],[D3]:[C3]],4)</f>
        <v>11</v>
      </c>
      <c r="S34" s="38" t="n">
        <f aca="false">LARGE(Table1[[#This Row],[D1]:[C1]],1)</f>
        <v>21</v>
      </c>
      <c r="T34" s="38" t="n">
        <f aca="false">LARGE(Table1[[#This Row],[D1]:[C1]],2)</f>
        <v>16</v>
      </c>
      <c r="U34" s="38" t="n">
        <f aca="false">LARGE(Table1[[#This Row],[D1]:[C1]],3)</f>
        <v>15</v>
      </c>
      <c r="V34" s="38" t="n">
        <f aca="false">LARGE(Table1[[#This Row],[D1]:[C1]],4)</f>
        <v>14</v>
      </c>
      <c r="W34" s="39" t="n">
        <f aca="false">LARGE(Table1[[#This Row],[D2]:[C2]],1)</f>
        <v>22</v>
      </c>
      <c r="X34" s="39" t="n">
        <f aca="false">LARGE(Table1[[#This Row],[D2]:[C2]],2)</f>
        <v>15</v>
      </c>
      <c r="Y34" s="39" t="n">
        <f aca="false">LARGE(Table1[[#This Row],[D2]:[C2]],3)</f>
        <v>14</v>
      </c>
      <c r="Z34" s="39" t="n">
        <f aca="false">LARGE(Table1[[#This Row],[D2]:[C2]],4)</f>
        <v>7</v>
      </c>
      <c r="AA34" s="40" t="n">
        <f aca="false">Table1[[#This Row],[DR1]]-Table1[[#This Row],[DR2]]</f>
        <v>6.5</v>
      </c>
      <c r="AB34" s="40" t="n">
        <f aca="false">Table1[[#This Row],[DR2]]-Table1[[#This Row],[DR3]]</f>
        <v>0.5</v>
      </c>
      <c r="AC34" s="40" t="n">
        <f aca="false">Table1[[#This Row],[DR3]]-Table1[[#This Row],[DR4]]</f>
        <v>3</v>
      </c>
      <c r="AD34" s="40" t="n">
        <f aca="false">(Table1[[#This Row],[a(D)]]+Table1[[#This Row],[b(D)]])/SUM(Table1[[#This Row],[a(D)]:[c(D)]])</f>
        <v>0.7</v>
      </c>
      <c r="AE34" s="40" t="n">
        <f aca="false">Table1[[#This Row],[a(D)]]^2/SQRT(Table1[[#This Row],[a(D)]]^2+Table1[[#This Row],[b(D)]]^2+Table1[[#This Row],[c(D)]]^2)</f>
        <v>5.88739397076417</v>
      </c>
      <c r="AF34" s="40" t="n">
        <f aca="false">Table1[[#This Row],[b(D)]]^2/SQRT(Table1[[#This Row],[a(D)]]^2+Table1[[#This Row],[b(D)]]^2+Table1[[#This Row],[c(D)]]^2)</f>
        <v>0.0348366507145809</v>
      </c>
      <c r="AG34" s="40" t="n">
        <f aca="false">Table1[[#This Row],[c(D)]]^2/SQRT(Table1[[#This Row],[a(D)]]^2+Table1[[#This Row],[b(D)]]^2+Table1[[#This Row],[c(D)]]^2)</f>
        <v>1.25411942572491</v>
      </c>
      <c r="AH34" s="40" t="n">
        <f aca="false">Table1[[#This Row],[MR1]]-Table1[[#This Row],[MR2]]</f>
        <v>5</v>
      </c>
      <c r="AI34" s="40" t="n">
        <f aca="false">Table1[[#This Row],[MR2]]-Table1[[#This Row],[MR3]]</f>
        <v>1</v>
      </c>
      <c r="AJ34" s="40" t="n">
        <f aca="false">Table1[[#This Row],[MR3]]-Table1[[#This Row],[MR4]]</f>
        <v>1</v>
      </c>
      <c r="AK34" s="40" t="n">
        <f aca="false">(Table1[[#This Row],[a(M)]]+Table1[[#This Row],[b(M)]])/(Table1[[#This Row],[a(M)]]+Table1[[#This Row],[b(M)]]+Table1[[#This Row],[c(M)]])</f>
        <v>0.857142857142857</v>
      </c>
      <c r="AL34" s="40" t="n">
        <f aca="false">Table1[[#This Row],[a(M)]]^2/SQRT(Table1[[#This Row],[a(M)]]^2+Table1[[#This Row],[b(M)]]^2+Table1[[#This Row],[c(M)]]^2)</f>
        <v>4.81125224324688</v>
      </c>
      <c r="AM34" s="40" t="n">
        <f aca="false">Table1[[#This Row],[b(M)]]^2/SQRT(Table1[[#This Row],[a(M)]]^2+Table1[[#This Row],[b(M)]]^2+Table1[[#This Row],[c(M)]]^2)</f>
        <v>0.192450089729875</v>
      </c>
      <c r="AN34" s="40" t="n">
        <f aca="false">Table1[[#This Row],[c(M)]]^2/SQRT(Table1[[#This Row],[a(M)]]^2+Table1[[#This Row],[b(M)]]^2+Table1[[#This Row],[c(M)]]^2)</f>
        <v>0.192450089729875</v>
      </c>
      <c r="AO34" s="40" t="n">
        <f aca="false">Table1[[#This Row],[LR1]]-Table1[[#This Row],[LR2]]</f>
        <v>7</v>
      </c>
      <c r="AP34" s="40" t="n">
        <f aca="false">Table1[[#This Row],[LR2]]-Table1[[#This Row],[LR3]]</f>
        <v>1</v>
      </c>
      <c r="AQ34" s="40" t="n">
        <f aca="false">Table1[[#This Row],[LR3]]-Table1[[#This Row],[LR4]]</f>
        <v>7</v>
      </c>
      <c r="AR34" s="40" t="n">
        <f aca="false">(Table1[[#This Row],[a(L)]]+Table1[[#This Row],[b(L)]])/(Table1[[#This Row],[a(L)]]+Table1[[#This Row],[b(L)]]+Table1[[#This Row],[c(L)]])</f>
        <v>0.533333333333333</v>
      </c>
      <c r="AS34" s="40" t="n">
        <f aca="false">Table1[[#This Row],[a(L)]]^2/SQRT(Table1[[#This Row],[a(L)]]^2+Table1[[#This Row],[b(L)]]^2+Table1[[#This Row],[c(L)]]^2)</f>
        <v>4.92468529477014</v>
      </c>
      <c r="AT34" s="40" t="n">
        <f aca="false">Table1[[#This Row],[b(L)]]^2/SQRT(Table1[[#This Row],[a(L)]]^2+Table1[[#This Row],[b(L)]]^2+Table1[[#This Row],[c(L)]]^2)</f>
        <v>0.100503781525921</v>
      </c>
      <c r="AU34" s="40" t="n">
        <f aca="false">Table1[[#This Row],[c(L)]]^2/SQRT(Table1[[#This Row],[a(L)]]^2+Table1[[#This Row],[b(L)]]^2+Table1[[#This Row],[c(L)]]^2)</f>
        <v>4.92468529477014</v>
      </c>
      <c r="AV34" s="57" t="n">
        <f aca="false">_xlfn.VAR.P(Table1[[#This Row],[D3]:[C3]])</f>
        <v>13.296875</v>
      </c>
      <c r="AW34" s="41" t="n">
        <f aca="false">_xlfn.VAR.P(Table1[[#This Row],[D1]:[C1]])</f>
        <v>7.25</v>
      </c>
      <c r="AX34" s="57" t="n">
        <f aca="false">_xlfn.VAR.P(Table1[[#This Row],[D2]:[C2]])</f>
        <v>28.25</v>
      </c>
      <c r="AY34" s="42"/>
      <c r="AZ34" s="43"/>
      <c r="BA34" s="44"/>
      <c r="BB3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3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3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34" s="45"/>
      <c r="BF34" s="45"/>
      <c r="BG34" s="45"/>
      <c r="BH34" s="46" t="n">
        <v>4</v>
      </c>
      <c r="BI34" s="46" t="n">
        <v>4</v>
      </c>
      <c r="BJ34" s="46" t="str">
        <f aca="false">VLOOKUP(Table1[[#This Row],[Man Pri]],Key!$B$1:$D$15,2,FALSE())</f>
        <v>C</v>
      </c>
      <c r="BK34" s="46" t="n">
        <f aca="false">VLOOKUP(Table1[[#This Row],[Man Pri]],Key!$B$1:$D$15,3,FALSE())</f>
        <v>1</v>
      </c>
      <c r="BL34" s="46" t="str">
        <f aca="false">VLOOKUP(Table1[[#This Row],[Man Sec]],Key!$B$1:$D$15,2,FALSE())</f>
        <v>C</v>
      </c>
      <c r="BM34" s="46" t="n">
        <f aca="false">VLOOKUP(Table1[[#This Row],[Man Sec]],Key!$B$1:$D$15,3,FALSE())</f>
        <v>1</v>
      </c>
      <c r="BN34" s="54"/>
      <c r="BO34" s="45"/>
      <c r="BP34" s="54"/>
      <c r="BQ34" s="47"/>
      <c r="BR34" s="47"/>
      <c r="BS34" s="47"/>
      <c r="BT34" s="48"/>
      <c r="BU34" s="48"/>
      <c r="BV34" s="48"/>
      <c r="BW34" s="47" t="e">
        <f aca="false">VLOOKUP(Table1[[#This Row],[AI Pr]],Key!$A$1:$B$15,2,0)</f>
        <v>#N/A</v>
      </c>
      <c r="BX34" s="48" t="e">
        <f aca="false">VLOOKUP(Table1[[#This Row],[AI Sec]],Key!$A$1:$B$15,2,0)</f>
        <v>#N/A</v>
      </c>
      <c r="BY34" s="49" t="e">
        <f aca="false">IF(AND(BW34=BH34,BX34=BI34),"Both Match",IF(BW34=BH34,"Sec Missed",IF(BX34=BI34,"Pri Missed",IF(AND(BW34=BI34,BX34=BH34),"Interchanged","Both Missed"))))</f>
        <v>#N/A</v>
      </c>
      <c r="FJ34" s="0"/>
    </row>
    <row r="35" s="1" customFormat="true" ht="48" hidden="false" customHeight="true" outlineLevel="0" collapsed="false">
      <c r="A35" s="36" t="n">
        <v>2107</v>
      </c>
      <c r="B35" s="36" t="n">
        <v>2107</v>
      </c>
      <c r="C35" s="36" t="n">
        <v>12</v>
      </c>
      <c r="D35" s="36" t="n">
        <v>22</v>
      </c>
      <c r="E35" s="36" t="n">
        <v>13</v>
      </c>
      <c r="F35" s="36" t="n">
        <v>23</v>
      </c>
      <c r="G35" s="36" t="n">
        <v>7</v>
      </c>
      <c r="H35" s="36" t="n">
        <v>23.5</v>
      </c>
      <c r="I35" s="36" t="n">
        <v>9</v>
      </c>
      <c r="J35" s="36" t="n">
        <v>22</v>
      </c>
      <c r="K35" s="36" t="n">
        <v>9</v>
      </c>
      <c r="L35" s="36" t="n">
        <v>22</v>
      </c>
      <c r="M35" s="36" t="n">
        <v>11</v>
      </c>
      <c r="N35" s="36" t="n">
        <v>23</v>
      </c>
      <c r="O35" s="37" t="n">
        <f aca="false">LARGE(Table1[[#This Row],[D3]:[C3]],1)</f>
        <v>23</v>
      </c>
      <c r="P35" s="37" t="n">
        <f aca="false">LARGE(Table1[[#This Row],[D3]:[C3]],2)</f>
        <v>22</v>
      </c>
      <c r="Q35" s="37" t="n">
        <f aca="false">LARGE(Table1[[#This Row],[D3]:[C3]],3)</f>
        <v>11</v>
      </c>
      <c r="R35" s="37" t="n">
        <f aca="false">LARGE(Table1[[#This Row],[D3]:[C3]],4)</f>
        <v>9</v>
      </c>
      <c r="S35" s="38" t="n">
        <f aca="false">LARGE(Table1[[#This Row],[D1]:[C1]],1)</f>
        <v>23</v>
      </c>
      <c r="T35" s="38" t="n">
        <f aca="false">LARGE(Table1[[#This Row],[D1]:[C1]],2)</f>
        <v>22</v>
      </c>
      <c r="U35" s="38" t="n">
        <f aca="false">LARGE(Table1[[#This Row],[D1]:[C1]],3)</f>
        <v>13</v>
      </c>
      <c r="V35" s="38" t="n">
        <f aca="false">LARGE(Table1[[#This Row],[D1]:[C1]],4)</f>
        <v>12</v>
      </c>
      <c r="W35" s="39" t="n">
        <f aca="false">LARGE(Table1[[#This Row],[D2]:[C2]],1)</f>
        <v>23.5</v>
      </c>
      <c r="X35" s="39" t="n">
        <f aca="false">LARGE(Table1[[#This Row],[D2]:[C2]],2)</f>
        <v>22</v>
      </c>
      <c r="Y35" s="39" t="n">
        <f aca="false">LARGE(Table1[[#This Row],[D2]:[C2]],3)</f>
        <v>9</v>
      </c>
      <c r="Z35" s="39" t="n">
        <f aca="false">LARGE(Table1[[#This Row],[D2]:[C2]],4)</f>
        <v>7</v>
      </c>
      <c r="AA35" s="40" t="n">
        <f aca="false">Table1[[#This Row],[DR1]]-Table1[[#This Row],[DR2]]</f>
        <v>1</v>
      </c>
      <c r="AB35" s="40" t="n">
        <f aca="false">Table1[[#This Row],[DR2]]-Table1[[#This Row],[DR3]]</f>
        <v>11</v>
      </c>
      <c r="AC35" s="40" t="n">
        <f aca="false">Table1[[#This Row],[DR3]]-Table1[[#This Row],[DR4]]</f>
        <v>2</v>
      </c>
      <c r="AD35" s="40" t="n">
        <f aca="false">(Table1[[#This Row],[a(D)]]+Table1[[#This Row],[b(D)]])/SUM(Table1[[#This Row],[a(D)]:[c(D)]])</f>
        <v>0.857142857142857</v>
      </c>
      <c r="AE35" s="40" t="n">
        <f aca="false">Table1[[#This Row],[a(D)]]^2/SQRT(Table1[[#This Row],[a(D)]]^2+Table1[[#This Row],[b(D)]]^2+Table1[[#This Row],[c(D)]]^2)</f>
        <v>0.0890870806374748</v>
      </c>
      <c r="AF35" s="40" t="n">
        <f aca="false">Table1[[#This Row],[b(D)]]^2/SQRT(Table1[[#This Row],[a(D)]]^2+Table1[[#This Row],[b(D)]]^2+Table1[[#This Row],[c(D)]]^2)</f>
        <v>10.7795367571345</v>
      </c>
      <c r="AG35" s="40" t="n">
        <f aca="false">Table1[[#This Row],[c(D)]]^2/SQRT(Table1[[#This Row],[a(D)]]^2+Table1[[#This Row],[b(D)]]^2+Table1[[#This Row],[c(D)]]^2)</f>
        <v>0.356348322549899</v>
      </c>
      <c r="AH35" s="40" t="n">
        <f aca="false">Table1[[#This Row],[MR1]]-Table1[[#This Row],[MR2]]</f>
        <v>1</v>
      </c>
      <c r="AI35" s="40" t="n">
        <f aca="false">Table1[[#This Row],[MR2]]-Table1[[#This Row],[MR3]]</f>
        <v>9</v>
      </c>
      <c r="AJ35" s="40" t="n">
        <f aca="false">Table1[[#This Row],[MR3]]-Table1[[#This Row],[MR4]]</f>
        <v>1</v>
      </c>
      <c r="AK35" s="40" t="n">
        <f aca="false">(Table1[[#This Row],[a(M)]]+Table1[[#This Row],[b(M)]])/(Table1[[#This Row],[a(M)]]+Table1[[#This Row],[b(M)]]+Table1[[#This Row],[c(M)]])</f>
        <v>0.909090909090909</v>
      </c>
      <c r="AL35" s="40" t="n">
        <f aca="false">Table1[[#This Row],[a(M)]]^2/SQRT(Table1[[#This Row],[a(M)]]^2+Table1[[#This Row],[b(M)]]^2+Table1[[#This Row],[c(M)]]^2)</f>
        <v>0.10976425998969</v>
      </c>
      <c r="AM35" s="40" t="n">
        <f aca="false">Table1[[#This Row],[b(M)]]^2/SQRT(Table1[[#This Row],[a(M)]]^2+Table1[[#This Row],[b(M)]]^2+Table1[[#This Row],[c(M)]]^2)</f>
        <v>8.89090505916492</v>
      </c>
      <c r="AN35" s="40" t="n">
        <f aca="false">Table1[[#This Row],[c(M)]]^2/SQRT(Table1[[#This Row],[a(M)]]^2+Table1[[#This Row],[b(M)]]^2+Table1[[#This Row],[c(M)]]^2)</f>
        <v>0.10976425998969</v>
      </c>
      <c r="AO35" s="40" t="n">
        <f aca="false">Table1[[#This Row],[LR1]]-Table1[[#This Row],[LR2]]</f>
        <v>1.5</v>
      </c>
      <c r="AP35" s="40" t="n">
        <f aca="false">Table1[[#This Row],[LR2]]-Table1[[#This Row],[LR3]]</f>
        <v>13</v>
      </c>
      <c r="AQ35" s="40" t="n">
        <f aca="false">Table1[[#This Row],[LR3]]-Table1[[#This Row],[LR4]]</f>
        <v>2</v>
      </c>
      <c r="AR35" s="40" t="n">
        <f aca="false">(Table1[[#This Row],[a(L)]]+Table1[[#This Row],[b(L)]])/(Table1[[#This Row],[a(L)]]+Table1[[#This Row],[b(L)]]+Table1[[#This Row],[c(L)]])</f>
        <v>0.878787878787879</v>
      </c>
      <c r="AS35" s="40" t="n">
        <f aca="false">Table1[[#This Row],[a(L)]]^2/SQRT(Table1[[#This Row],[a(L)]]^2+Table1[[#This Row],[b(L)]]^2+Table1[[#This Row],[c(L)]]^2)</f>
        <v>0.169962654285112</v>
      </c>
      <c r="AT35" s="40" t="n">
        <f aca="false">Table1[[#This Row],[b(L)]]^2/SQRT(Table1[[#This Row],[a(L)]]^2+Table1[[#This Row],[b(L)]]^2+Table1[[#This Row],[c(L)]]^2)</f>
        <v>12.7660838107484</v>
      </c>
      <c r="AU35" s="40" t="n">
        <f aca="false">Table1[[#This Row],[c(L)]]^2/SQRT(Table1[[#This Row],[a(L)]]^2+Table1[[#This Row],[b(L)]]^2+Table1[[#This Row],[c(L)]]^2)</f>
        <v>0.302155829840199</v>
      </c>
      <c r="AV35" s="50" t="n">
        <f aca="false">_xlfn.VAR.P(Table1[[#This Row],[D3]:[C3]])</f>
        <v>39.6875</v>
      </c>
      <c r="AW35" s="50" t="n">
        <f aca="false">_xlfn.VAR.P(Table1[[#This Row],[D1]:[C1]])</f>
        <v>25.25</v>
      </c>
      <c r="AX35" s="50" t="n">
        <f aca="false">_xlfn.VAR.P(Table1[[#This Row],[D2]:[C2]])</f>
        <v>55.171875</v>
      </c>
      <c r="AY35" s="42"/>
      <c r="AZ35" s="43"/>
      <c r="BA35" s="44"/>
      <c r="BB3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3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3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35" s="45"/>
      <c r="BF35" s="45"/>
      <c r="BG35" s="45"/>
      <c r="BH35" s="46" t="n">
        <v>9</v>
      </c>
      <c r="BI35" s="46" t="n">
        <v>9</v>
      </c>
      <c r="BJ35" s="46" t="str">
        <f aca="false">VLOOKUP(Table1[[#This Row],[Man Pri]],Key!$B$1:$D$15,2,FALSE())</f>
        <v>IC</v>
      </c>
      <c r="BK35" s="46" t="n">
        <f aca="false">VLOOKUP(Table1[[#This Row],[Man Pri]],Key!$B$1:$D$15,3,FALSE())</f>
        <v>2</v>
      </c>
      <c r="BL35" s="46" t="str">
        <f aca="false">VLOOKUP(Table1[[#This Row],[Man Sec]],Key!$B$1:$D$15,2,FALSE())</f>
        <v>IC</v>
      </c>
      <c r="BM35" s="46" t="n">
        <f aca="false">VLOOKUP(Table1[[#This Row],[Man Sec]],Key!$B$1:$D$15,3,FALSE())</f>
        <v>2</v>
      </c>
      <c r="BN35" s="45"/>
      <c r="BO35" s="45"/>
      <c r="BP35" s="45"/>
      <c r="BQ35" s="47"/>
      <c r="BR35" s="47"/>
      <c r="BS35" s="47"/>
      <c r="BT35" s="48"/>
      <c r="BU35" s="48"/>
      <c r="BV35" s="48"/>
      <c r="BW35" s="47" t="e">
        <f aca="false">VLOOKUP(Table1[[#This Row],[AI Pr]],Key!$A$1:$B$15,2,0)</f>
        <v>#N/A</v>
      </c>
      <c r="BX35" s="48" t="e">
        <f aca="false">VLOOKUP(Table1[[#This Row],[AI Sec]],Key!$A$1:$B$15,2,0)</f>
        <v>#N/A</v>
      </c>
      <c r="BY35" s="49" t="e">
        <f aca="false">IF(AND(BW35=BH35,BX35=BI35),"Both Match",IF(BW35=BH35,"Sec Missed",IF(BX35=BI35,"Pri Missed",IF(AND(BW35=BI35,BX35=BH35),"Interchanged","Both Missed"))))</f>
        <v>#N/A</v>
      </c>
      <c r="FJ35" s="0"/>
    </row>
    <row r="36" s="1" customFormat="true" ht="48" hidden="false" customHeight="true" outlineLevel="0" collapsed="false">
      <c r="A36" s="36" t="n">
        <v>2108</v>
      </c>
      <c r="B36" s="36" t="n">
        <v>2108</v>
      </c>
      <c r="C36" s="36" t="n">
        <v>12</v>
      </c>
      <c r="D36" s="36" t="n">
        <v>14</v>
      </c>
      <c r="E36" s="36" t="n">
        <v>13</v>
      </c>
      <c r="F36" s="36" t="n">
        <v>26</v>
      </c>
      <c r="G36" s="36" t="n">
        <v>7</v>
      </c>
      <c r="H36" s="36" t="n">
        <v>16</v>
      </c>
      <c r="I36" s="36" t="n">
        <v>15</v>
      </c>
      <c r="J36" s="36" t="n">
        <v>24</v>
      </c>
      <c r="K36" s="36" t="n">
        <v>9</v>
      </c>
      <c r="L36" s="36" t="n">
        <v>14</v>
      </c>
      <c r="M36" s="36" t="n">
        <v>13</v>
      </c>
      <c r="N36" s="36" t="n">
        <v>25.1666666666667</v>
      </c>
      <c r="O36" s="37" t="n">
        <f aca="false">LARGE(Table1[[#This Row],[D3]:[C3]],1)</f>
        <v>25.1666666666667</v>
      </c>
      <c r="P36" s="37" t="n">
        <f aca="false">LARGE(Table1[[#This Row],[D3]:[C3]],2)</f>
        <v>14</v>
      </c>
      <c r="Q36" s="37" t="n">
        <f aca="false">LARGE(Table1[[#This Row],[D3]:[C3]],3)</f>
        <v>13</v>
      </c>
      <c r="R36" s="37" t="n">
        <f aca="false">LARGE(Table1[[#This Row],[D3]:[C3]],4)</f>
        <v>9</v>
      </c>
      <c r="S36" s="38" t="n">
        <f aca="false">LARGE(Table1[[#This Row],[D1]:[C1]],1)</f>
        <v>26</v>
      </c>
      <c r="T36" s="38" t="n">
        <f aca="false">LARGE(Table1[[#This Row],[D1]:[C1]],2)</f>
        <v>14</v>
      </c>
      <c r="U36" s="38" t="n">
        <f aca="false">LARGE(Table1[[#This Row],[D1]:[C1]],3)</f>
        <v>13</v>
      </c>
      <c r="V36" s="38" t="n">
        <f aca="false">LARGE(Table1[[#This Row],[D1]:[C1]],4)</f>
        <v>12</v>
      </c>
      <c r="W36" s="39" t="n">
        <f aca="false">LARGE(Table1[[#This Row],[D2]:[C2]],1)</f>
        <v>24</v>
      </c>
      <c r="X36" s="39" t="n">
        <f aca="false">LARGE(Table1[[#This Row],[D2]:[C2]],2)</f>
        <v>16</v>
      </c>
      <c r="Y36" s="39" t="n">
        <f aca="false">LARGE(Table1[[#This Row],[D2]:[C2]],3)</f>
        <v>15</v>
      </c>
      <c r="Z36" s="39" t="n">
        <f aca="false">LARGE(Table1[[#This Row],[D2]:[C2]],4)</f>
        <v>7</v>
      </c>
      <c r="AA36" s="40" t="n">
        <f aca="false">Table1[[#This Row],[DR1]]-Table1[[#This Row],[DR2]]</f>
        <v>11.1666666666667</v>
      </c>
      <c r="AB36" s="40" t="n">
        <f aca="false">Table1[[#This Row],[DR2]]-Table1[[#This Row],[DR3]]</f>
        <v>1</v>
      </c>
      <c r="AC36" s="40" t="n">
        <f aca="false">Table1[[#This Row],[DR3]]-Table1[[#This Row],[DR4]]</f>
        <v>4</v>
      </c>
      <c r="AD36" s="40" t="n">
        <f aca="false">(Table1[[#This Row],[a(D)]]+Table1[[#This Row],[b(D)]])/SUM(Table1[[#This Row],[a(D)]:[c(D)]])</f>
        <v>0.752577319587629</v>
      </c>
      <c r="AE36" s="40" t="n">
        <f aca="false">Table1[[#This Row],[a(D)]]^2/SQRT(Table1[[#This Row],[a(D)]]^2+Table1[[#This Row],[b(D)]]^2+Table1[[#This Row],[c(D)]]^2)</f>
        <v>10.4754018788236</v>
      </c>
      <c r="AF36" s="40" t="n">
        <f aca="false">Table1[[#This Row],[b(D)]]^2/SQRT(Table1[[#This Row],[a(D)]]^2+Table1[[#This Row],[b(D)]]^2+Table1[[#This Row],[c(D)]]^2)</f>
        <v>0.084008569311127</v>
      </c>
      <c r="AG36" s="40" t="n">
        <f aca="false">Table1[[#This Row],[c(D)]]^2/SQRT(Table1[[#This Row],[a(D)]]^2+Table1[[#This Row],[b(D)]]^2+Table1[[#This Row],[c(D)]]^2)</f>
        <v>1.34413710897803</v>
      </c>
      <c r="AH36" s="40" t="n">
        <f aca="false">Table1[[#This Row],[MR1]]-Table1[[#This Row],[MR2]]</f>
        <v>12</v>
      </c>
      <c r="AI36" s="40" t="n">
        <f aca="false">Table1[[#This Row],[MR2]]-Table1[[#This Row],[MR3]]</f>
        <v>1</v>
      </c>
      <c r="AJ36" s="40" t="n">
        <f aca="false">Table1[[#This Row],[MR3]]-Table1[[#This Row],[MR4]]</f>
        <v>1</v>
      </c>
      <c r="AK36" s="40" t="n">
        <f aca="false">(Table1[[#This Row],[a(M)]]+Table1[[#This Row],[b(M)]])/(Table1[[#This Row],[a(M)]]+Table1[[#This Row],[b(M)]]+Table1[[#This Row],[c(M)]])</f>
        <v>0.928571428571429</v>
      </c>
      <c r="AL36" s="40" t="n">
        <f aca="false">Table1[[#This Row],[a(M)]]^2/SQRT(Table1[[#This Row],[a(M)]]^2+Table1[[#This Row],[b(M)]]^2+Table1[[#This Row],[c(M)]]^2)</f>
        <v>11.9175247958741</v>
      </c>
      <c r="AM36" s="40" t="n">
        <f aca="false">Table1[[#This Row],[b(M)]]^2/SQRT(Table1[[#This Row],[a(M)]]^2+Table1[[#This Row],[b(M)]]^2+Table1[[#This Row],[c(M)]]^2)</f>
        <v>0.0827605888602368</v>
      </c>
      <c r="AN36" s="40" t="n">
        <f aca="false">Table1[[#This Row],[c(M)]]^2/SQRT(Table1[[#This Row],[a(M)]]^2+Table1[[#This Row],[b(M)]]^2+Table1[[#This Row],[c(M)]]^2)</f>
        <v>0.0827605888602368</v>
      </c>
      <c r="AO36" s="40" t="n">
        <f aca="false">Table1[[#This Row],[LR1]]-Table1[[#This Row],[LR2]]</f>
        <v>8</v>
      </c>
      <c r="AP36" s="40" t="n">
        <f aca="false">Table1[[#This Row],[LR2]]-Table1[[#This Row],[LR3]]</f>
        <v>1</v>
      </c>
      <c r="AQ36" s="40" t="n">
        <f aca="false">Table1[[#This Row],[LR3]]-Table1[[#This Row],[LR4]]</f>
        <v>8</v>
      </c>
      <c r="AR36" s="40" t="n">
        <f aca="false">(Table1[[#This Row],[a(L)]]+Table1[[#This Row],[b(L)]])/(Table1[[#This Row],[a(L)]]+Table1[[#This Row],[b(L)]]+Table1[[#This Row],[c(L)]])</f>
        <v>0.529411764705882</v>
      </c>
      <c r="AS36" s="40" t="n">
        <f aca="false">Table1[[#This Row],[a(L)]]^2/SQRT(Table1[[#This Row],[a(L)]]^2+Table1[[#This Row],[b(L)]]^2+Table1[[#This Row],[c(L)]]^2)</f>
        <v>5.63488580048399</v>
      </c>
      <c r="AT36" s="40" t="n">
        <f aca="false">Table1[[#This Row],[b(L)]]^2/SQRT(Table1[[#This Row],[a(L)]]^2+Table1[[#This Row],[b(L)]]^2+Table1[[#This Row],[c(L)]]^2)</f>
        <v>0.0880450906325624</v>
      </c>
      <c r="AU36" s="40" t="n">
        <f aca="false">Table1[[#This Row],[c(L)]]^2/SQRT(Table1[[#This Row],[a(L)]]^2+Table1[[#This Row],[b(L)]]^2+Table1[[#This Row],[c(L)]]^2)</f>
        <v>5.63488580048399</v>
      </c>
      <c r="AV36" s="41" t="n">
        <f aca="false">_xlfn.VAR.P(Table1[[#This Row],[D3]:[C3]])</f>
        <v>36.0052083333332</v>
      </c>
      <c r="AW36" s="41" t="n">
        <f aca="false">_xlfn.VAR.P(Table1[[#This Row],[D1]:[C1]])</f>
        <v>32.1875</v>
      </c>
      <c r="AX36" s="41" t="n">
        <f aca="false">_xlfn.VAR.P(Table1[[#This Row],[D2]:[C2]])</f>
        <v>36.25</v>
      </c>
      <c r="AY36" s="42"/>
      <c r="AZ36" s="43"/>
      <c r="BA36" s="44"/>
      <c r="BB3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3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3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36" s="45"/>
      <c r="BF36" s="45"/>
      <c r="BG36" s="45"/>
      <c r="BH36" s="46" t="n">
        <v>4</v>
      </c>
      <c r="BI36" s="46" t="n">
        <v>4</v>
      </c>
      <c r="BJ36" s="46" t="str">
        <f aca="false">VLOOKUP(Table1[[#This Row],[Man Pri]],Key!$B$1:$D$15,2,FALSE())</f>
        <v>C</v>
      </c>
      <c r="BK36" s="46" t="n">
        <f aca="false">VLOOKUP(Table1[[#This Row],[Man Pri]],Key!$B$1:$D$15,3,FALSE())</f>
        <v>1</v>
      </c>
      <c r="BL36" s="46" t="str">
        <f aca="false">VLOOKUP(Table1[[#This Row],[Man Sec]],Key!$B$1:$D$15,2,FALSE())</f>
        <v>C</v>
      </c>
      <c r="BM36" s="46" t="n">
        <f aca="false">VLOOKUP(Table1[[#This Row],[Man Sec]],Key!$B$1:$D$15,3,FALSE())</f>
        <v>1</v>
      </c>
      <c r="BN36" s="45"/>
      <c r="BO36" s="45"/>
      <c r="BP36" s="45"/>
      <c r="BQ36" s="47"/>
      <c r="BR36" s="47"/>
      <c r="BS36" s="47"/>
      <c r="BT36" s="48"/>
      <c r="BU36" s="48"/>
      <c r="BV36" s="48"/>
      <c r="BW36" s="47" t="e">
        <f aca="false">VLOOKUP(Table1[[#This Row],[AI Pr]],Key!$A$1:$B$15,2,0)</f>
        <v>#N/A</v>
      </c>
      <c r="BX36" s="48" t="e">
        <f aca="false">VLOOKUP(Table1[[#This Row],[AI Sec]],Key!$A$1:$B$15,2,0)</f>
        <v>#N/A</v>
      </c>
      <c r="BY36" s="49" t="e">
        <f aca="false">IF(AND(BW36=BH36,BX36=BI36),"Both Match",IF(BW36=BH36,"Sec Missed",IF(BX36=BI36,"Pri Missed",IF(AND(BW36=BI36,BX36=BH36),"Interchanged","Both Missed"))))</f>
        <v>#N/A</v>
      </c>
      <c r="FJ36" s="0"/>
    </row>
    <row r="37" s="1" customFormat="true" ht="48" hidden="false" customHeight="true" outlineLevel="0" collapsed="false">
      <c r="A37" s="36" t="n">
        <v>2109</v>
      </c>
      <c r="B37" s="36" t="n">
        <v>2109</v>
      </c>
      <c r="C37" s="36" t="n">
        <v>14</v>
      </c>
      <c r="D37" s="36" t="n">
        <v>23.5</v>
      </c>
      <c r="E37" s="36" t="n">
        <v>7</v>
      </c>
      <c r="F37" s="36" t="n">
        <v>21</v>
      </c>
      <c r="G37" s="36" t="n">
        <v>11</v>
      </c>
      <c r="H37" s="36" t="n">
        <v>20</v>
      </c>
      <c r="I37" s="36" t="n">
        <v>12</v>
      </c>
      <c r="J37" s="36" t="n">
        <v>18.5</v>
      </c>
      <c r="K37" s="36" t="n">
        <v>12</v>
      </c>
      <c r="L37" s="36" t="n">
        <v>22</v>
      </c>
      <c r="M37" s="36" t="n">
        <v>8</v>
      </c>
      <c r="N37" s="36" t="n">
        <v>20</v>
      </c>
      <c r="O37" s="37" t="n">
        <f aca="false">LARGE(Table1[[#This Row],[D3]:[C3]],1)</f>
        <v>22</v>
      </c>
      <c r="P37" s="37" t="n">
        <f aca="false">LARGE(Table1[[#This Row],[D3]:[C3]],2)</f>
        <v>20</v>
      </c>
      <c r="Q37" s="37" t="n">
        <f aca="false">LARGE(Table1[[#This Row],[D3]:[C3]],3)</f>
        <v>12</v>
      </c>
      <c r="R37" s="37" t="n">
        <f aca="false">LARGE(Table1[[#This Row],[D3]:[C3]],4)</f>
        <v>8</v>
      </c>
      <c r="S37" s="38" t="n">
        <f aca="false">LARGE(Table1[[#This Row],[D1]:[C1]],1)</f>
        <v>23.5</v>
      </c>
      <c r="T37" s="38" t="n">
        <f aca="false">LARGE(Table1[[#This Row],[D1]:[C1]],2)</f>
        <v>21</v>
      </c>
      <c r="U37" s="38" t="n">
        <f aca="false">LARGE(Table1[[#This Row],[D1]:[C1]],3)</f>
        <v>14</v>
      </c>
      <c r="V37" s="38" t="n">
        <f aca="false">LARGE(Table1[[#This Row],[D1]:[C1]],4)</f>
        <v>7</v>
      </c>
      <c r="W37" s="39" t="n">
        <f aca="false">LARGE(Table1[[#This Row],[D2]:[C2]],1)</f>
        <v>20</v>
      </c>
      <c r="X37" s="39" t="n">
        <f aca="false">LARGE(Table1[[#This Row],[D2]:[C2]],2)</f>
        <v>18.5</v>
      </c>
      <c r="Y37" s="39" t="n">
        <f aca="false">LARGE(Table1[[#This Row],[D2]:[C2]],3)</f>
        <v>12</v>
      </c>
      <c r="Z37" s="39" t="n">
        <f aca="false">LARGE(Table1[[#This Row],[D2]:[C2]],4)</f>
        <v>11</v>
      </c>
      <c r="AA37" s="40" t="n">
        <f aca="false">Table1[[#This Row],[DR1]]-Table1[[#This Row],[DR2]]</f>
        <v>2</v>
      </c>
      <c r="AB37" s="40" t="n">
        <f aca="false">Table1[[#This Row],[DR2]]-Table1[[#This Row],[DR3]]</f>
        <v>8</v>
      </c>
      <c r="AC37" s="40" t="n">
        <f aca="false">Table1[[#This Row],[DR3]]-Table1[[#This Row],[DR4]]</f>
        <v>4</v>
      </c>
      <c r="AD37" s="40" t="n">
        <f aca="false">(Table1[[#This Row],[a(D)]]+Table1[[#This Row],[b(D)]])/SUM(Table1[[#This Row],[a(D)]:[c(D)]])</f>
        <v>0.714285714285714</v>
      </c>
      <c r="AE37" s="40" t="n">
        <f aca="false">Table1[[#This Row],[a(D)]]^2/SQRT(Table1[[#This Row],[a(D)]]^2+Table1[[#This Row],[b(D)]]^2+Table1[[#This Row],[c(D)]]^2)</f>
        <v>0.436435780471985</v>
      </c>
      <c r="AF37" s="40" t="n">
        <f aca="false">Table1[[#This Row],[b(D)]]^2/SQRT(Table1[[#This Row],[a(D)]]^2+Table1[[#This Row],[b(D)]]^2+Table1[[#This Row],[c(D)]]^2)</f>
        <v>6.98297248755176</v>
      </c>
      <c r="AG37" s="40" t="n">
        <f aca="false">Table1[[#This Row],[c(D)]]^2/SQRT(Table1[[#This Row],[a(D)]]^2+Table1[[#This Row],[b(D)]]^2+Table1[[#This Row],[c(D)]]^2)</f>
        <v>1.74574312188794</v>
      </c>
      <c r="AH37" s="40" t="n">
        <f aca="false">Table1[[#This Row],[MR1]]-Table1[[#This Row],[MR2]]</f>
        <v>2.5</v>
      </c>
      <c r="AI37" s="40" t="n">
        <f aca="false">Table1[[#This Row],[MR2]]-Table1[[#This Row],[MR3]]</f>
        <v>7</v>
      </c>
      <c r="AJ37" s="40" t="n">
        <f aca="false">Table1[[#This Row],[MR3]]-Table1[[#This Row],[MR4]]</f>
        <v>7</v>
      </c>
      <c r="AK37" s="40" t="n">
        <f aca="false">(Table1[[#This Row],[a(M)]]+Table1[[#This Row],[b(M)]])/(Table1[[#This Row],[a(M)]]+Table1[[#This Row],[b(M)]]+Table1[[#This Row],[c(M)]])</f>
        <v>0.575757575757576</v>
      </c>
      <c r="AL37" s="40" t="n">
        <f aca="false">Table1[[#This Row],[a(M)]]^2/SQRT(Table1[[#This Row],[a(M)]]^2+Table1[[#This Row],[b(M)]]^2+Table1[[#This Row],[c(M)]]^2)</f>
        <v>0.61212763359299</v>
      </c>
      <c r="AM37" s="40" t="n">
        <f aca="false">Table1[[#This Row],[b(M)]]^2/SQRT(Table1[[#This Row],[a(M)]]^2+Table1[[#This Row],[b(M)]]^2+Table1[[#This Row],[c(M)]]^2)</f>
        <v>4.79908064736904</v>
      </c>
      <c r="AN37" s="40" t="n">
        <f aca="false">Table1[[#This Row],[c(M)]]^2/SQRT(Table1[[#This Row],[a(M)]]^2+Table1[[#This Row],[b(M)]]^2+Table1[[#This Row],[c(M)]]^2)</f>
        <v>4.79908064736904</v>
      </c>
      <c r="AO37" s="40" t="n">
        <f aca="false">Table1[[#This Row],[LR1]]-Table1[[#This Row],[LR2]]</f>
        <v>1.5</v>
      </c>
      <c r="AP37" s="40" t="n">
        <f aca="false">Table1[[#This Row],[LR2]]-Table1[[#This Row],[LR3]]</f>
        <v>6.5</v>
      </c>
      <c r="AQ37" s="40" t="n">
        <f aca="false">Table1[[#This Row],[LR3]]-Table1[[#This Row],[LR4]]</f>
        <v>1</v>
      </c>
      <c r="AR37" s="40" t="n">
        <f aca="false">(Table1[[#This Row],[a(L)]]+Table1[[#This Row],[b(L)]])/(Table1[[#This Row],[a(L)]]+Table1[[#This Row],[b(L)]]+Table1[[#This Row],[c(L)]])</f>
        <v>0.888888888888889</v>
      </c>
      <c r="AS37" s="40" t="n">
        <f aca="false">Table1[[#This Row],[a(L)]]^2/SQRT(Table1[[#This Row],[a(L)]]^2+Table1[[#This Row],[b(L)]]^2+Table1[[#This Row],[c(L)]]^2)</f>
        <v>0.333562192497496</v>
      </c>
      <c r="AT37" s="40" t="n">
        <f aca="false">Table1[[#This Row],[b(L)]]^2/SQRT(Table1[[#This Row],[a(L)]]^2+Table1[[#This Row],[b(L)]]^2+Table1[[#This Row],[c(L)]]^2)</f>
        <v>6.26355672578631</v>
      </c>
      <c r="AU37" s="40" t="n">
        <f aca="false">Table1[[#This Row],[c(L)]]^2/SQRT(Table1[[#This Row],[a(L)]]^2+Table1[[#This Row],[b(L)]]^2+Table1[[#This Row],[c(L)]]^2)</f>
        <v>0.14824986333222</v>
      </c>
      <c r="AV37" s="50" t="n">
        <f aca="false">_xlfn.VAR.P(Table1[[#This Row],[D3]:[C3]])</f>
        <v>32.75</v>
      </c>
      <c r="AW37" s="50" t="n">
        <f aca="false">_xlfn.VAR.P(Table1[[#This Row],[D1]:[C1]])</f>
        <v>41.421875</v>
      </c>
      <c r="AX37" s="50" t="n">
        <f aca="false">_xlfn.VAR.P(Table1[[#This Row],[D2]:[C2]])</f>
        <v>15.421875</v>
      </c>
      <c r="AY37" s="42"/>
      <c r="AZ37" s="43"/>
      <c r="BA37" s="44"/>
      <c r="BB3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3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3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37" s="45"/>
      <c r="BF37" s="45"/>
      <c r="BG37" s="45"/>
      <c r="BH37" s="46" t="n">
        <v>9</v>
      </c>
      <c r="BI37" s="46" t="n">
        <v>9</v>
      </c>
      <c r="BJ37" s="46" t="str">
        <f aca="false">VLOOKUP(Table1[[#This Row],[Man Pri]],Key!$B$1:$D$15,2,FALSE())</f>
        <v>IC</v>
      </c>
      <c r="BK37" s="46" t="n">
        <f aca="false">VLOOKUP(Table1[[#This Row],[Man Pri]],Key!$B$1:$D$15,3,FALSE())</f>
        <v>2</v>
      </c>
      <c r="BL37" s="46" t="str">
        <f aca="false">VLOOKUP(Table1[[#This Row],[Man Sec]],Key!$B$1:$D$15,2,FALSE())</f>
        <v>IC</v>
      </c>
      <c r="BM37" s="46" t="n">
        <f aca="false">VLOOKUP(Table1[[#This Row],[Man Sec]],Key!$B$1:$D$15,3,FALSE())</f>
        <v>2</v>
      </c>
      <c r="BN37" s="45"/>
      <c r="BO37" s="45"/>
      <c r="BP37" s="45"/>
      <c r="BQ37" s="47"/>
      <c r="BR37" s="47"/>
      <c r="BS37" s="47"/>
      <c r="BT37" s="48"/>
      <c r="BU37" s="48"/>
      <c r="BV37" s="48"/>
      <c r="BW37" s="47" t="e">
        <f aca="false">VLOOKUP(Table1[[#This Row],[AI Pr]],Key!$A$1:$B$15,2,0)</f>
        <v>#N/A</v>
      </c>
      <c r="BX37" s="48" t="e">
        <f aca="false">VLOOKUP(Table1[[#This Row],[AI Sec]],Key!$A$1:$B$15,2,0)</f>
        <v>#N/A</v>
      </c>
      <c r="BY37" s="49" t="e">
        <f aca="false">IF(AND(BW37=BH37,BX37=BI37),"Both Match",IF(BW37=BH37,"Sec Missed",IF(BX37=BI37,"Pri Missed",IF(AND(BW37=BI37,BX37=BH37),"Interchanged","Both Missed"))))</f>
        <v>#N/A</v>
      </c>
      <c r="FJ37" s="0"/>
    </row>
    <row r="38" s="1" customFormat="true" ht="48" hidden="false" customHeight="true" outlineLevel="0" collapsed="false">
      <c r="A38" s="36" t="n">
        <v>2110</v>
      </c>
      <c r="B38" s="36" t="n">
        <v>2110</v>
      </c>
      <c r="C38" s="36" t="n">
        <v>22.5</v>
      </c>
      <c r="D38" s="36" t="n">
        <v>25</v>
      </c>
      <c r="E38" s="36" t="n">
        <v>7</v>
      </c>
      <c r="F38" s="36" t="n">
        <v>13</v>
      </c>
      <c r="G38" s="36" t="n">
        <v>26</v>
      </c>
      <c r="H38" s="36" t="n">
        <v>20</v>
      </c>
      <c r="I38" s="36" t="n">
        <v>5</v>
      </c>
      <c r="J38" s="36" t="n">
        <v>4</v>
      </c>
      <c r="K38" s="36" t="n">
        <v>24</v>
      </c>
      <c r="L38" s="36" t="n">
        <v>23.5</v>
      </c>
      <c r="M38" s="36" t="n">
        <v>5</v>
      </c>
      <c r="N38" s="36" t="n">
        <v>7</v>
      </c>
      <c r="O38" s="37" t="n">
        <f aca="false">LARGE(Table1[[#This Row],[D3]:[C3]],1)</f>
        <v>24</v>
      </c>
      <c r="P38" s="37" t="n">
        <f aca="false">LARGE(Table1[[#This Row],[D3]:[C3]],2)</f>
        <v>23.5</v>
      </c>
      <c r="Q38" s="37" t="n">
        <f aca="false">LARGE(Table1[[#This Row],[D3]:[C3]],3)</f>
        <v>7</v>
      </c>
      <c r="R38" s="37" t="n">
        <f aca="false">LARGE(Table1[[#This Row],[D3]:[C3]],4)</f>
        <v>5</v>
      </c>
      <c r="S38" s="38" t="n">
        <f aca="false">LARGE(Table1[[#This Row],[D1]:[C1]],1)</f>
        <v>25</v>
      </c>
      <c r="T38" s="38" t="n">
        <f aca="false">LARGE(Table1[[#This Row],[D1]:[C1]],2)</f>
        <v>22.5</v>
      </c>
      <c r="U38" s="38" t="n">
        <f aca="false">LARGE(Table1[[#This Row],[D1]:[C1]],3)</f>
        <v>13</v>
      </c>
      <c r="V38" s="38" t="n">
        <f aca="false">LARGE(Table1[[#This Row],[D1]:[C1]],4)</f>
        <v>7</v>
      </c>
      <c r="W38" s="39" t="n">
        <f aca="false">LARGE(Table1[[#This Row],[D2]:[C2]],1)</f>
        <v>26</v>
      </c>
      <c r="X38" s="39" t="n">
        <f aca="false">LARGE(Table1[[#This Row],[D2]:[C2]],2)</f>
        <v>20</v>
      </c>
      <c r="Y38" s="39" t="n">
        <f aca="false">LARGE(Table1[[#This Row],[D2]:[C2]],3)</f>
        <v>5</v>
      </c>
      <c r="Z38" s="39" t="n">
        <f aca="false">LARGE(Table1[[#This Row],[D2]:[C2]],4)</f>
        <v>4</v>
      </c>
      <c r="AA38" s="40" t="n">
        <f aca="false">Table1[[#This Row],[DR1]]-Table1[[#This Row],[DR2]]</f>
        <v>0.5</v>
      </c>
      <c r="AB38" s="40" t="n">
        <f aca="false">Table1[[#This Row],[DR2]]-Table1[[#This Row],[DR3]]</f>
        <v>16.5</v>
      </c>
      <c r="AC38" s="40" t="n">
        <f aca="false">Table1[[#This Row],[DR3]]-Table1[[#This Row],[DR4]]</f>
        <v>2</v>
      </c>
      <c r="AD38" s="40" t="n">
        <f aca="false">(Table1[[#This Row],[a(D)]]+Table1[[#This Row],[b(D)]])/SUM(Table1[[#This Row],[a(D)]:[c(D)]])</f>
        <v>0.894736842105263</v>
      </c>
      <c r="AE38" s="40" t="n">
        <f aca="false">Table1[[#This Row],[a(D)]]^2/SQRT(Table1[[#This Row],[a(D)]]^2+Table1[[#This Row],[b(D)]]^2+Table1[[#This Row],[c(D)]]^2)</f>
        <v>0.0150346194831066</v>
      </c>
      <c r="AF38" s="40" t="n">
        <f aca="false">Table1[[#This Row],[b(D)]]^2/SQRT(Table1[[#This Row],[a(D)]]^2+Table1[[#This Row],[b(D)]]^2+Table1[[#This Row],[c(D)]]^2)</f>
        <v>16.3727006171031</v>
      </c>
      <c r="AG38" s="40" t="n">
        <f aca="false">Table1[[#This Row],[c(D)]]^2/SQRT(Table1[[#This Row],[a(D)]]^2+Table1[[#This Row],[b(D)]]^2+Table1[[#This Row],[c(D)]]^2)</f>
        <v>0.240553911729705</v>
      </c>
      <c r="AH38" s="40" t="n">
        <f aca="false">Table1[[#This Row],[MR1]]-Table1[[#This Row],[MR2]]</f>
        <v>2.5</v>
      </c>
      <c r="AI38" s="40" t="n">
        <f aca="false">Table1[[#This Row],[MR2]]-Table1[[#This Row],[MR3]]</f>
        <v>9.5</v>
      </c>
      <c r="AJ38" s="40" t="n">
        <f aca="false">Table1[[#This Row],[MR3]]-Table1[[#This Row],[MR4]]</f>
        <v>6</v>
      </c>
      <c r="AK38" s="40" t="n">
        <f aca="false">(Table1[[#This Row],[a(M)]]+Table1[[#This Row],[b(M)]])/(Table1[[#This Row],[a(M)]]+Table1[[#This Row],[b(M)]]+Table1[[#This Row],[c(M)]])</f>
        <v>0.666666666666667</v>
      </c>
      <c r="AL38" s="40" t="n">
        <f aca="false">Table1[[#This Row],[a(M)]]^2/SQRT(Table1[[#This Row],[a(M)]]^2+Table1[[#This Row],[b(M)]]^2+Table1[[#This Row],[c(M)]]^2)</f>
        <v>0.542965303453837</v>
      </c>
      <c r="AM38" s="40" t="n">
        <f aca="false">Table1[[#This Row],[b(M)]]^2/SQRT(Table1[[#This Row],[a(M)]]^2+Table1[[#This Row],[b(M)]]^2+Table1[[#This Row],[c(M)]]^2)</f>
        <v>7.8404189818734</v>
      </c>
      <c r="AN38" s="40" t="n">
        <f aca="false">Table1[[#This Row],[c(M)]]^2/SQRT(Table1[[#This Row],[a(M)]]^2+Table1[[#This Row],[b(M)]]^2+Table1[[#This Row],[c(M)]]^2)</f>
        <v>3.1274801478941</v>
      </c>
      <c r="AO38" s="40" t="n">
        <f aca="false">Table1[[#This Row],[LR1]]-Table1[[#This Row],[LR2]]</f>
        <v>6</v>
      </c>
      <c r="AP38" s="40" t="n">
        <f aca="false">Table1[[#This Row],[LR2]]-Table1[[#This Row],[LR3]]</f>
        <v>15</v>
      </c>
      <c r="AQ38" s="40" t="n">
        <f aca="false">Table1[[#This Row],[LR3]]-Table1[[#This Row],[LR4]]</f>
        <v>1</v>
      </c>
      <c r="AR38" s="40" t="n">
        <f aca="false">(Table1[[#This Row],[a(L)]]+Table1[[#This Row],[b(L)]])/(Table1[[#This Row],[a(L)]]+Table1[[#This Row],[b(L)]]+Table1[[#This Row],[c(L)]])</f>
        <v>0.954545454545455</v>
      </c>
      <c r="AS38" s="40" t="n">
        <f aca="false">Table1[[#This Row],[a(L)]]^2/SQRT(Table1[[#This Row],[a(L)]]^2+Table1[[#This Row],[b(L)]]^2+Table1[[#This Row],[c(L)]]^2)</f>
        <v>2.22408742757478</v>
      </c>
      <c r="AT38" s="40" t="n">
        <f aca="false">Table1[[#This Row],[b(L)]]^2/SQRT(Table1[[#This Row],[a(L)]]^2+Table1[[#This Row],[b(L)]]^2+Table1[[#This Row],[c(L)]]^2)</f>
        <v>13.9005464223423</v>
      </c>
      <c r="AU38" s="40" t="n">
        <f aca="false">Table1[[#This Row],[c(L)]]^2/SQRT(Table1[[#This Row],[a(L)]]^2+Table1[[#This Row],[b(L)]]^2+Table1[[#This Row],[c(L)]]^2)</f>
        <v>0.0617802063215215</v>
      </c>
      <c r="AV38" s="50" t="n">
        <f aca="false">_xlfn.VAR.P(Table1[[#This Row],[D3]:[C3]])</f>
        <v>79.296875</v>
      </c>
      <c r="AW38" s="50" t="n">
        <f aca="false">_xlfn.VAR.P(Table1[[#This Row],[D1]:[C1]])</f>
        <v>52.546875</v>
      </c>
      <c r="AX38" s="50" t="n">
        <f aca="false">_xlfn.VAR.P(Table1[[#This Row],[D2]:[C2]])</f>
        <v>90.1875</v>
      </c>
      <c r="AY38" s="42"/>
      <c r="AZ38" s="43"/>
      <c r="BA38" s="44"/>
      <c r="BB3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3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3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38" s="45"/>
      <c r="BF38" s="45"/>
      <c r="BG38" s="45"/>
      <c r="BH38" s="46" t="n">
        <v>5</v>
      </c>
      <c r="BI38" s="46" t="n">
        <v>5</v>
      </c>
      <c r="BJ38" s="46" t="str">
        <f aca="false">VLOOKUP(Table1[[#This Row],[Man Pri]],Key!$B$1:$D$15,2,FALSE())</f>
        <v>DI</v>
      </c>
      <c r="BK38" s="46" t="n">
        <f aca="false">VLOOKUP(Table1[[#This Row],[Man Pri]],Key!$B$1:$D$15,3,FALSE())</f>
        <v>2</v>
      </c>
      <c r="BL38" s="46" t="str">
        <f aca="false">VLOOKUP(Table1[[#This Row],[Man Sec]],Key!$B$1:$D$15,2,FALSE())</f>
        <v>DI</v>
      </c>
      <c r="BM38" s="46" t="n">
        <f aca="false">VLOOKUP(Table1[[#This Row],[Man Sec]],Key!$B$1:$D$15,3,FALSE())</f>
        <v>2</v>
      </c>
      <c r="BN38" s="45"/>
      <c r="BO38" s="45"/>
      <c r="BP38" s="45"/>
      <c r="BQ38" s="47"/>
      <c r="BR38" s="47"/>
      <c r="BS38" s="47"/>
      <c r="BT38" s="48"/>
      <c r="BU38" s="48"/>
      <c r="BV38" s="48"/>
      <c r="BW38" s="47" t="e">
        <f aca="false">VLOOKUP(Table1[[#This Row],[AI Pr]],Key!$A$1:$B$15,2,0)</f>
        <v>#N/A</v>
      </c>
      <c r="BX38" s="48" t="e">
        <f aca="false">VLOOKUP(Table1[[#This Row],[AI Sec]],Key!$A$1:$B$15,2,0)</f>
        <v>#N/A</v>
      </c>
      <c r="BY38" s="49" t="e">
        <f aca="false">IF(AND(BW38=BH38,BX38=BI38),"Both Match",IF(BW38=BH38,"Sec Missed",IF(BX38=BI38,"Pri Missed",IF(AND(BW38=BI38,BX38=BH38),"Interchanged","Both Missed"))))</f>
        <v>#N/A</v>
      </c>
      <c r="FJ38" s="0"/>
    </row>
    <row r="39" s="1" customFormat="true" ht="48" hidden="false" customHeight="true" outlineLevel="0" collapsed="false">
      <c r="A39" s="36" t="n">
        <v>2111</v>
      </c>
      <c r="B39" s="36" t="n">
        <v>2111</v>
      </c>
      <c r="C39" s="36" t="n">
        <v>20</v>
      </c>
      <c r="D39" s="36" t="n">
        <v>23.5</v>
      </c>
      <c r="E39" s="36" t="n">
        <v>3</v>
      </c>
      <c r="F39" s="36" t="n">
        <v>19</v>
      </c>
      <c r="G39" s="36" t="n">
        <v>25</v>
      </c>
      <c r="H39" s="36" t="n">
        <v>12</v>
      </c>
      <c r="I39" s="36" t="n">
        <v>1.94117647058824</v>
      </c>
      <c r="J39" s="36" t="n">
        <v>18.5</v>
      </c>
      <c r="K39" s="36" t="n">
        <v>23</v>
      </c>
      <c r="L39" s="36" t="n">
        <v>19</v>
      </c>
      <c r="M39" s="36" t="n">
        <v>2.8</v>
      </c>
      <c r="N39" s="36" t="n">
        <v>19</v>
      </c>
      <c r="O39" s="37" t="n">
        <f aca="false">LARGE(Table1[[#This Row],[D3]:[C3]],1)</f>
        <v>23</v>
      </c>
      <c r="P39" s="37" t="n">
        <f aca="false">LARGE(Table1[[#This Row],[D3]:[C3]],2)</f>
        <v>19</v>
      </c>
      <c r="Q39" s="37" t="n">
        <f aca="false">LARGE(Table1[[#This Row],[D3]:[C3]],3)</f>
        <v>19</v>
      </c>
      <c r="R39" s="37" t="n">
        <f aca="false">LARGE(Table1[[#This Row],[D3]:[C3]],4)</f>
        <v>2.8</v>
      </c>
      <c r="S39" s="38" t="n">
        <f aca="false">LARGE(Table1[[#This Row],[D1]:[C1]],1)</f>
        <v>23.5</v>
      </c>
      <c r="T39" s="38" t="n">
        <f aca="false">LARGE(Table1[[#This Row],[D1]:[C1]],2)</f>
        <v>20</v>
      </c>
      <c r="U39" s="38" t="n">
        <f aca="false">LARGE(Table1[[#This Row],[D1]:[C1]],3)</f>
        <v>19</v>
      </c>
      <c r="V39" s="38" t="n">
        <f aca="false">LARGE(Table1[[#This Row],[D1]:[C1]],4)</f>
        <v>3</v>
      </c>
      <c r="W39" s="39" t="n">
        <f aca="false">LARGE(Table1[[#This Row],[D2]:[C2]],1)</f>
        <v>25</v>
      </c>
      <c r="X39" s="39" t="n">
        <f aca="false">LARGE(Table1[[#This Row],[D2]:[C2]],2)</f>
        <v>18.5</v>
      </c>
      <c r="Y39" s="39" t="n">
        <f aca="false">LARGE(Table1[[#This Row],[D2]:[C2]],3)</f>
        <v>12</v>
      </c>
      <c r="Z39" s="39" t="n">
        <f aca="false">LARGE(Table1[[#This Row],[D2]:[C2]],4)</f>
        <v>1.94117647058824</v>
      </c>
      <c r="AA39" s="40" t="n">
        <f aca="false">Table1[[#This Row],[DR1]]-Table1[[#This Row],[DR2]]</f>
        <v>4</v>
      </c>
      <c r="AB39" s="40" t="n">
        <f aca="false">Table1[[#This Row],[DR2]]-Table1[[#This Row],[DR3]]</f>
        <v>0</v>
      </c>
      <c r="AC39" s="40" t="n">
        <f aca="false">Table1[[#This Row],[DR3]]-Table1[[#This Row],[DR4]]</f>
        <v>16.2</v>
      </c>
      <c r="AD39" s="40" t="n">
        <f aca="false">(Table1[[#This Row],[a(D)]]+Table1[[#This Row],[b(D)]])/SUM(Table1[[#This Row],[a(D)]:[c(D)]])</f>
        <v>0.198019801980198</v>
      </c>
      <c r="AE39" s="40" t="n">
        <f aca="false">Table1[[#This Row],[a(D)]]^2/SQRT(Table1[[#This Row],[a(D)]]^2+Table1[[#This Row],[b(D)]]^2+Table1[[#This Row],[c(D)]]^2)</f>
        <v>0.958857721987813</v>
      </c>
      <c r="AF39" s="40" t="n">
        <f aca="false">Table1[[#This Row],[b(D)]]^2/SQRT(Table1[[#This Row],[a(D)]]^2+Table1[[#This Row],[b(D)]]^2+Table1[[#This Row],[c(D)]]^2)</f>
        <v>0</v>
      </c>
      <c r="AG39" s="40" t="n">
        <f aca="false">Table1[[#This Row],[c(D)]]^2/SQRT(Table1[[#This Row],[a(D)]]^2+Table1[[#This Row],[b(D)]]^2+Table1[[#This Row],[c(D)]]^2)</f>
        <v>15.7276637849051</v>
      </c>
      <c r="AH39" s="40" t="n">
        <f aca="false">Table1[[#This Row],[MR1]]-Table1[[#This Row],[MR2]]</f>
        <v>3.5</v>
      </c>
      <c r="AI39" s="40" t="n">
        <f aca="false">Table1[[#This Row],[MR2]]-Table1[[#This Row],[MR3]]</f>
        <v>1</v>
      </c>
      <c r="AJ39" s="40" t="n">
        <f aca="false">Table1[[#This Row],[MR3]]-Table1[[#This Row],[MR4]]</f>
        <v>16</v>
      </c>
      <c r="AK39" s="40" t="n">
        <f aca="false">(Table1[[#This Row],[a(M)]]+Table1[[#This Row],[b(M)]])/(Table1[[#This Row],[a(M)]]+Table1[[#This Row],[b(M)]]+Table1[[#This Row],[c(M)]])</f>
        <v>0.219512195121951</v>
      </c>
      <c r="AL39" s="40" t="n">
        <f aca="false">Table1[[#This Row],[a(M)]]^2/SQRT(Table1[[#This Row],[a(M)]]^2+Table1[[#This Row],[b(M)]]^2+Table1[[#This Row],[c(M)]]^2)</f>
        <v>0.746548853286606</v>
      </c>
      <c r="AM39" s="40" t="n">
        <f aca="false">Table1[[#This Row],[b(M)]]^2/SQRT(Table1[[#This Row],[a(M)]]^2+Table1[[#This Row],[b(M)]]^2+Table1[[#This Row],[c(M)]]^2)</f>
        <v>0.0609427635336005</v>
      </c>
      <c r="AN39" s="40" t="n">
        <f aca="false">Table1[[#This Row],[c(M)]]^2/SQRT(Table1[[#This Row],[a(M)]]^2+Table1[[#This Row],[b(M)]]^2+Table1[[#This Row],[c(M)]]^2)</f>
        <v>15.6013474646017</v>
      </c>
      <c r="AO39" s="40" t="n">
        <f aca="false">Table1[[#This Row],[LR1]]-Table1[[#This Row],[LR2]]</f>
        <v>6.5</v>
      </c>
      <c r="AP39" s="40" t="n">
        <f aca="false">Table1[[#This Row],[LR2]]-Table1[[#This Row],[LR3]]</f>
        <v>6.5</v>
      </c>
      <c r="AQ39" s="40" t="n">
        <f aca="false">Table1[[#This Row],[LR3]]-Table1[[#This Row],[LR4]]</f>
        <v>10.0588235294118</v>
      </c>
      <c r="AR39" s="40" t="n">
        <f aca="false">(Table1[[#This Row],[a(L)]]+Table1[[#This Row],[b(L)]])/(Table1[[#This Row],[a(L)]]+Table1[[#This Row],[b(L)]]+Table1[[#This Row],[c(L)]])</f>
        <v>0.563775510204082</v>
      </c>
      <c r="AS39" s="40" t="n">
        <f aca="false">Table1[[#This Row],[a(L)]]^2/SQRT(Table1[[#This Row],[a(L)]]^2+Table1[[#This Row],[b(L)]]^2+Table1[[#This Row],[c(L)]]^2)</f>
        <v>3.10058920380177</v>
      </c>
      <c r="AT39" s="40" t="n">
        <f aca="false">Table1[[#This Row],[b(L)]]^2/SQRT(Table1[[#This Row],[a(L)]]^2+Table1[[#This Row],[b(L)]]^2+Table1[[#This Row],[c(L)]]^2)</f>
        <v>3.10058920380177</v>
      </c>
      <c r="AU39" s="40" t="n">
        <f aca="false">Table1[[#This Row],[c(L)]]^2/SQRT(Table1[[#This Row],[a(L)]]^2+Table1[[#This Row],[b(L)]]^2+Table1[[#This Row],[c(L)]]^2)</f>
        <v>7.42526393058025</v>
      </c>
      <c r="AV39" s="50" t="n">
        <f aca="false">_xlfn.VAR.P(Table1[[#This Row],[D3]:[C3]])</f>
        <v>60.3075000000001</v>
      </c>
      <c r="AW39" s="53" t="n">
        <f aca="false">_xlfn.VAR.P(Table1[[#This Row],[D1]:[C1]])</f>
        <v>62.421875</v>
      </c>
      <c r="AX39" s="50" t="n">
        <f aca="false">_xlfn.VAR.P(Table1[[#This Row],[D2]:[C2]])</f>
        <v>72.5364943771626</v>
      </c>
      <c r="AY39" s="42"/>
      <c r="AZ39" s="43"/>
      <c r="BA39" s="44"/>
      <c r="BB3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3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</v>
      </c>
      <c r="BD3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39" s="45"/>
      <c r="BF39" s="45"/>
      <c r="BG39" s="45"/>
      <c r="BH39" s="46" t="n">
        <v>12</v>
      </c>
      <c r="BI39" s="46" t="n">
        <v>1</v>
      </c>
      <c r="BJ39" s="46" t="str">
        <f aca="false">VLOOKUP(Table1[[#This Row],[Man Pri]],Key!$B$1:$D$15,2,FALSE())</f>
        <v>DIC</v>
      </c>
      <c r="BK39" s="46" t="n">
        <f aca="false">VLOOKUP(Table1[[#This Row],[Man Pri]],Key!$B$1:$D$15,3,FALSE())</f>
        <v>3</v>
      </c>
      <c r="BL39" s="46" t="str">
        <f aca="false">VLOOKUP(Table1[[#This Row],[Man Sec]],Key!$B$1:$D$15,2,FALSE())</f>
        <v>D</v>
      </c>
      <c r="BM39" s="46" t="n">
        <f aca="false">VLOOKUP(Table1[[#This Row],[Man Sec]],Key!$B$1:$D$15,3,FALSE())</f>
        <v>1</v>
      </c>
      <c r="BN39" s="45"/>
      <c r="BO39" s="54"/>
      <c r="BP39" s="45"/>
      <c r="BQ39" s="47"/>
      <c r="BR39" s="47"/>
      <c r="BS39" s="47"/>
      <c r="BT39" s="48"/>
      <c r="BU39" s="48"/>
      <c r="BV39" s="48"/>
      <c r="BW39" s="47" t="e">
        <f aca="false">VLOOKUP(Table1[[#This Row],[AI Pr]],Key!$A$1:$B$15,2,0)</f>
        <v>#N/A</v>
      </c>
      <c r="BX39" s="48" t="e">
        <f aca="false">VLOOKUP(Table1[[#This Row],[AI Sec]],Key!$A$1:$B$15,2,0)</f>
        <v>#N/A</v>
      </c>
      <c r="BY39" s="49" t="e">
        <f aca="false">IF(AND(BW39=BH39,BX39=BI39),"Both Match",IF(BW39=BH39,"Sec Missed",IF(BX39=BI39,"Pri Missed",IF(AND(BW39=BI39,BX39=BH39),"Interchanged","Both Missed"))))</f>
        <v>#N/A</v>
      </c>
      <c r="FJ39" s="0"/>
    </row>
    <row r="40" s="1" customFormat="true" ht="48" hidden="false" customHeight="true" outlineLevel="0" collapsed="false">
      <c r="A40" s="36" t="n">
        <v>2112</v>
      </c>
      <c r="B40" s="36" t="n">
        <v>2112</v>
      </c>
      <c r="C40" s="36" t="n">
        <v>14</v>
      </c>
      <c r="D40" s="36" t="n">
        <v>25</v>
      </c>
      <c r="E40" s="36" t="n">
        <v>10</v>
      </c>
      <c r="F40" s="36" t="n">
        <v>21</v>
      </c>
      <c r="G40" s="36" t="n">
        <v>9</v>
      </c>
      <c r="H40" s="36" t="n">
        <v>25</v>
      </c>
      <c r="I40" s="36" t="n">
        <v>12</v>
      </c>
      <c r="J40" s="36" t="n">
        <v>14</v>
      </c>
      <c r="K40" s="36" t="n">
        <v>11</v>
      </c>
      <c r="L40" s="36" t="n">
        <v>24.25</v>
      </c>
      <c r="M40" s="36" t="n">
        <v>9.5</v>
      </c>
      <c r="N40" s="36" t="n">
        <v>18</v>
      </c>
      <c r="O40" s="37" t="n">
        <f aca="false">LARGE(Table1[[#This Row],[D3]:[C3]],1)</f>
        <v>24.25</v>
      </c>
      <c r="P40" s="37" t="n">
        <f aca="false">LARGE(Table1[[#This Row],[D3]:[C3]],2)</f>
        <v>18</v>
      </c>
      <c r="Q40" s="37" t="n">
        <f aca="false">LARGE(Table1[[#This Row],[D3]:[C3]],3)</f>
        <v>11</v>
      </c>
      <c r="R40" s="37" t="n">
        <f aca="false">LARGE(Table1[[#This Row],[D3]:[C3]],4)</f>
        <v>9.5</v>
      </c>
      <c r="S40" s="38" t="n">
        <f aca="false">LARGE(Table1[[#This Row],[D1]:[C1]],1)</f>
        <v>25</v>
      </c>
      <c r="T40" s="38" t="n">
        <f aca="false">LARGE(Table1[[#This Row],[D1]:[C1]],2)</f>
        <v>21</v>
      </c>
      <c r="U40" s="38" t="n">
        <f aca="false">LARGE(Table1[[#This Row],[D1]:[C1]],3)</f>
        <v>14</v>
      </c>
      <c r="V40" s="38" t="n">
        <f aca="false">LARGE(Table1[[#This Row],[D1]:[C1]],4)</f>
        <v>10</v>
      </c>
      <c r="W40" s="39" t="n">
        <f aca="false">LARGE(Table1[[#This Row],[D2]:[C2]],1)</f>
        <v>25</v>
      </c>
      <c r="X40" s="39" t="n">
        <f aca="false">LARGE(Table1[[#This Row],[D2]:[C2]],2)</f>
        <v>14</v>
      </c>
      <c r="Y40" s="39" t="n">
        <f aca="false">LARGE(Table1[[#This Row],[D2]:[C2]],3)</f>
        <v>12</v>
      </c>
      <c r="Z40" s="39" t="n">
        <f aca="false">LARGE(Table1[[#This Row],[D2]:[C2]],4)</f>
        <v>9</v>
      </c>
      <c r="AA40" s="40" t="n">
        <f aca="false">Table1[[#This Row],[DR1]]-Table1[[#This Row],[DR2]]</f>
        <v>6.25</v>
      </c>
      <c r="AB40" s="40" t="n">
        <f aca="false">Table1[[#This Row],[DR2]]-Table1[[#This Row],[DR3]]</f>
        <v>7</v>
      </c>
      <c r="AC40" s="40" t="n">
        <f aca="false">Table1[[#This Row],[DR3]]-Table1[[#This Row],[DR4]]</f>
        <v>1.5</v>
      </c>
      <c r="AD40" s="40" t="n">
        <f aca="false">(Table1[[#This Row],[a(D)]]+Table1[[#This Row],[b(D)]])/SUM(Table1[[#This Row],[a(D)]:[c(D)]])</f>
        <v>0.898305084745763</v>
      </c>
      <c r="AE40" s="40" t="n">
        <f aca="false">Table1[[#This Row],[a(D)]]^2/SQRT(Table1[[#This Row],[a(D)]]^2+Table1[[#This Row],[b(D)]]^2+Table1[[#This Row],[c(D)]]^2)</f>
        <v>4.11041907628638</v>
      </c>
      <c r="AF40" s="40" t="n">
        <f aca="false">Table1[[#This Row],[b(D)]]^2/SQRT(Table1[[#This Row],[a(D)]]^2+Table1[[#This Row],[b(D)]]^2+Table1[[#This Row],[c(D)]]^2)</f>
        <v>5.15610968929363</v>
      </c>
      <c r="AG40" s="40" t="n">
        <f aca="false">Table1[[#This Row],[c(D)]]^2/SQRT(Table1[[#This Row],[a(D)]]^2+Table1[[#This Row],[b(D)]]^2+Table1[[#This Row],[c(D)]]^2)</f>
        <v>0.236760138794095</v>
      </c>
      <c r="AH40" s="40" t="n">
        <f aca="false">Table1[[#This Row],[MR1]]-Table1[[#This Row],[MR2]]</f>
        <v>4</v>
      </c>
      <c r="AI40" s="40" t="n">
        <f aca="false">Table1[[#This Row],[MR2]]-Table1[[#This Row],[MR3]]</f>
        <v>7</v>
      </c>
      <c r="AJ40" s="40" t="n">
        <f aca="false">Table1[[#This Row],[MR3]]-Table1[[#This Row],[MR4]]</f>
        <v>4</v>
      </c>
      <c r="AK40" s="40" t="n">
        <f aca="false">(Table1[[#This Row],[a(M)]]+Table1[[#This Row],[b(M)]])/(Table1[[#This Row],[a(M)]]+Table1[[#This Row],[b(M)]]+Table1[[#This Row],[c(M)]])</f>
        <v>0.733333333333333</v>
      </c>
      <c r="AL40" s="40" t="n">
        <f aca="false">Table1[[#This Row],[a(M)]]^2/SQRT(Table1[[#This Row],[a(M)]]^2+Table1[[#This Row],[b(M)]]^2+Table1[[#This Row],[c(M)]]^2)</f>
        <v>1.77777777777778</v>
      </c>
      <c r="AM40" s="40" t="n">
        <f aca="false">Table1[[#This Row],[b(M)]]^2/SQRT(Table1[[#This Row],[a(M)]]^2+Table1[[#This Row],[b(M)]]^2+Table1[[#This Row],[c(M)]]^2)</f>
        <v>5.44444444444445</v>
      </c>
      <c r="AN40" s="40" t="n">
        <f aca="false">Table1[[#This Row],[c(M)]]^2/SQRT(Table1[[#This Row],[a(M)]]^2+Table1[[#This Row],[b(M)]]^2+Table1[[#This Row],[c(M)]]^2)</f>
        <v>1.77777777777778</v>
      </c>
      <c r="AO40" s="40" t="n">
        <f aca="false">Table1[[#This Row],[LR1]]-Table1[[#This Row],[LR2]]</f>
        <v>11</v>
      </c>
      <c r="AP40" s="40" t="n">
        <f aca="false">Table1[[#This Row],[LR2]]-Table1[[#This Row],[LR3]]</f>
        <v>2</v>
      </c>
      <c r="AQ40" s="40" t="n">
        <f aca="false">Table1[[#This Row],[LR3]]-Table1[[#This Row],[LR4]]</f>
        <v>3</v>
      </c>
      <c r="AR40" s="40" t="n">
        <f aca="false">(Table1[[#This Row],[a(L)]]+Table1[[#This Row],[b(L)]])/(Table1[[#This Row],[a(L)]]+Table1[[#This Row],[b(L)]]+Table1[[#This Row],[c(L)]])</f>
        <v>0.8125</v>
      </c>
      <c r="AS40" s="40" t="n">
        <f aca="false">Table1[[#This Row],[a(L)]]^2/SQRT(Table1[[#This Row],[a(L)]]^2+Table1[[#This Row],[b(L)]]^2+Table1[[#This Row],[c(L)]]^2)</f>
        <v>10.4528079495345</v>
      </c>
      <c r="AT40" s="40" t="n">
        <f aca="false">Table1[[#This Row],[b(L)]]^2/SQRT(Table1[[#This Row],[a(L)]]^2+Table1[[#This Row],[b(L)]]^2+Table1[[#This Row],[c(L)]]^2)</f>
        <v>0.345547370232544</v>
      </c>
      <c r="AU40" s="40" t="n">
        <f aca="false">Table1[[#This Row],[c(L)]]^2/SQRT(Table1[[#This Row],[a(L)]]^2+Table1[[#This Row],[b(L)]]^2+Table1[[#This Row],[c(L)]]^2)</f>
        <v>0.777481583023224</v>
      </c>
      <c r="AV40" s="50" t="n">
        <f aca="false">_xlfn.VAR.P(Table1[[#This Row],[D3]:[C3]])</f>
        <v>34.73046875</v>
      </c>
      <c r="AW40" s="53" t="n">
        <f aca="false">_xlfn.VAR.P(Table1[[#This Row],[D1]:[C1]])</f>
        <v>34.25</v>
      </c>
      <c r="AX40" s="50" t="n">
        <f aca="false">_xlfn.VAR.P(Table1[[#This Row],[D2]:[C2]])</f>
        <v>36.5</v>
      </c>
      <c r="AY40" s="42"/>
      <c r="AZ40" s="43"/>
      <c r="BA40" s="44"/>
      <c r="BB4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4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4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40" s="45"/>
      <c r="BF40" s="45"/>
      <c r="BG40" s="45"/>
      <c r="BH40" s="46" t="n">
        <v>2</v>
      </c>
      <c r="BI40" s="46" t="n">
        <v>9</v>
      </c>
      <c r="BJ40" s="46" t="str">
        <f aca="false">VLOOKUP(Table1[[#This Row],[Man Pri]],Key!$B$1:$D$15,2,FALSE())</f>
        <v>I</v>
      </c>
      <c r="BK40" s="46" t="n">
        <f aca="false">VLOOKUP(Table1[[#This Row],[Man Pri]],Key!$B$1:$D$15,3,FALSE())</f>
        <v>1</v>
      </c>
      <c r="BL40" s="46" t="str">
        <f aca="false">VLOOKUP(Table1[[#This Row],[Man Sec]],Key!$B$1:$D$15,2,FALSE())</f>
        <v>IC</v>
      </c>
      <c r="BM40" s="46" t="n">
        <f aca="false">VLOOKUP(Table1[[#This Row],[Man Sec]],Key!$B$1:$D$15,3,FALSE())</f>
        <v>2</v>
      </c>
      <c r="BN40" s="45"/>
      <c r="BO40" s="54"/>
      <c r="BP40" s="45"/>
      <c r="BQ40" s="47"/>
      <c r="BR40" s="47"/>
      <c r="BS40" s="47"/>
      <c r="BT40" s="48"/>
      <c r="BU40" s="48"/>
      <c r="BV40" s="48"/>
      <c r="BW40" s="47" t="e">
        <f aca="false">VLOOKUP(Table1[[#This Row],[AI Pr]],Key!$A$1:$B$15,2,0)</f>
        <v>#N/A</v>
      </c>
      <c r="BX40" s="48" t="e">
        <f aca="false">VLOOKUP(Table1[[#This Row],[AI Sec]],Key!$A$1:$B$15,2,0)</f>
        <v>#N/A</v>
      </c>
      <c r="BY40" s="49" t="e">
        <f aca="false">IF(AND(BW40=BH40,BX40=BI40),"Both Match",IF(BW40=BH40,"Sec Missed",IF(BX40=BI40,"Pri Missed",IF(AND(BW40=BI40,BX40=BH40),"Interchanged","Both Missed"))))</f>
        <v>#N/A</v>
      </c>
      <c r="FJ40" s="0"/>
    </row>
    <row r="41" s="1" customFormat="true" ht="48" hidden="false" customHeight="true" outlineLevel="0" collapsed="false">
      <c r="A41" s="36" t="n">
        <v>2113</v>
      </c>
      <c r="B41" s="36" t="n">
        <v>2113</v>
      </c>
      <c r="C41" s="36" t="n">
        <v>16</v>
      </c>
      <c r="D41" s="36" t="n">
        <v>16</v>
      </c>
      <c r="E41" s="36" t="n">
        <v>10</v>
      </c>
      <c r="F41" s="36" t="n">
        <v>23</v>
      </c>
      <c r="G41" s="36" t="n">
        <v>21</v>
      </c>
      <c r="H41" s="36" t="n">
        <v>12</v>
      </c>
      <c r="I41" s="36" t="n">
        <v>4</v>
      </c>
      <c r="J41" s="36" t="n">
        <v>18.5</v>
      </c>
      <c r="K41" s="36" t="n">
        <v>18</v>
      </c>
      <c r="L41" s="36" t="n">
        <v>14</v>
      </c>
      <c r="M41" s="36" t="n">
        <v>5</v>
      </c>
      <c r="N41" s="36" t="n">
        <v>21</v>
      </c>
      <c r="O41" s="37" t="n">
        <f aca="false">LARGE(Table1[[#This Row],[D3]:[C3]],1)</f>
        <v>21</v>
      </c>
      <c r="P41" s="37" t="n">
        <f aca="false">LARGE(Table1[[#This Row],[D3]:[C3]],2)</f>
        <v>18</v>
      </c>
      <c r="Q41" s="37" t="n">
        <f aca="false">LARGE(Table1[[#This Row],[D3]:[C3]],3)</f>
        <v>14</v>
      </c>
      <c r="R41" s="37" t="n">
        <f aca="false">LARGE(Table1[[#This Row],[D3]:[C3]],4)</f>
        <v>5</v>
      </c>
      <c r="S41" s="38" t="n">
        <f aca="false">LARGE(Table1[[#This Row],[D1]:[C1]],1)</f>
        <v>23</v>
      </c>
      <c r="T41" s="38" t="n">
        <f aca="false">LARGE(Table1[[#This Row],[D1]:[C1]],2)</f>
        <v>16</v>
      </c>
      <c r="U41" s="38" t="n">
        <f aca="false">LARGE(Table1[[#This Row],[D1]:[C1]],3)</f>
        <v>16</v>
      </c>
      <c r="V41" s="38" t="n">
        <f aca="false">LARGE(Table1[[#This Row],[D1]:[C1]],4)</f>
        <v>10</v>
      </c>
      <c r="W41" s="39" t="n">
        <f aca="false">LARGE(Table1[[#This Row],[D2]:[C2]],1)</f>
        <v>21</v>
      </c>
      <c r="X41" s="39" t="n">
        <f aca="false">LARGE(Table1[[#This Row],[D2]:[C2]],2)</f>
        <v>18.5</v>
      </c>
      <c r="Y41" s="39" t="n">
        <f aca="false">LARGE(Table1[[#This Row],[D2]:[C2]],3)</f>
        <v>12</v>
      </c>
      <c r="Z41" s="39" t="n">
        <f aca="false">LARGE(Table1[[#This Row],[D2]:[C2]],4)</f>
        <v>4</v>
      </c>
      <c r="AA41" s="40" t="n">
        <f aca="false">Table1[[#This Row],[DR1]]-Table1[[#This Row],[DR2]]</f>
        <v>3</v>
      </c>
      <c r="AB41" s="40" t="n">
        <f aca="false">Table1[[#This Row],[DR2]]-Table1[[#This Row],[DR3]]</f>
        <v>4</v>
      </c>
      <c r="AC41" s="40" t="n">
        <f aca="false">Table1[[#This Row],[DR3]]-Table1[[#This Row],[DR4]]</f>
        <v>9</v>
      </c>
      <c r="AD41" s="40" t="n">
        <f aca="false">(Table1[[#This Row],[a(D)]]+Table1[[#This Row],[b(D)]])/SUM(Table1[[#This Row],[a(D)]:[c(D)]])</f>
        <v>0.4375</v>
      </c>
      <c r="AE41" s="40" t="n">
        <f aca="false">Table1[[#This Row],[a(D)]]^2/SQRT(Table1[[#This Row],[a(D)]]^2+Table1[[#This Row],[b(D)]]^2+Table1[[#This Row],[c(D)]]^2)</f>
        <v>0.874157276121538</v>
      </c>
      <c r="AF41" s="40" t="n">
        <f aca="false">Table1[[#This Row],[b(D)]]^2/SQRT(Table1[[#This Row],[a(D)]]^2+Table1[[#This Row],[b(D)]]^2+Table1[[#This Row],[c(D)]]^2)</f>
        <v>1.55405737977162</v>
      </c>
      <c r="AG41" s="40" t="n">
        <f aca="false">Table1[[#This Row],[c(D)]]^2/SQRT(Table1[[#This Row],[a(D)]]^2+Table1[[#This Row],[b(D)]]^2+Table1[[#This Row],[c(D)]]^2)</f>
        <v>7.86741548509384</v>
      </c>
      <c r="AH41" s="40" t="n">
        <f aca="false">Table1[[#This Row],[MR1]]-Table1[[#This Row],[MR2]]</f>
        <v>7</v>
      </c>
      <c r="AI41" s="40" t="n">
        <f aca="false">Table1[[#This Row],[MR2]]-Table1[[#This Row],[MR3]]</f>
        <v>0</v>
      </c>
      <c r="AJ41" s="40" t="n">
        <f aca="false">Table1[[#This Row],[MR3]]-Table1[[#This Row],[MR4]]</f>
        <v>6</v>
      </c>
      <c r="AK41" s="40" t="n">
        <f aca="false">(Table1[[#This Row],[a(M)]]+Table1[[#This Row],[b(M)]])/(Table1[[#This Row],[a(M)]]+Table1[[#This Row],[b(M)]]+Table1[[#This Row],[c(M)]])</f>
        <v>0.538461538461538</v>
      </c>
      <c r="AL41" s="40" t="n">
        <f aca="false">Table1[[#This Row],[a(M)]]^2/SQRT(Table1[[#This Row],[a(M)]]^2+Table1[[#This Row],[b(M)]]^2+Table1[[#This Row],[c(M)]]^2)</f>
        <v>5.31479621655708</v>
      </c>
      <c r="AM41" s="40" t="n">
        <f aca="false">Table1[[#This Row],[b(M)]]^2/SQRT(Table1[[#This Row],[a(M)]]^2+Table1[[#This Row],[b(M)]]^2+Table1[[#This Row],[c(M)]]^2)</f>
        <v>0</v>
      </c>
      <c r="AN41" s="40" t="n">
        <f aca="false">Table1[[#This Row],[c(M)]]^2/SQRT(Table1[[#This Row],[a(M)]]^2+Table1[[#This Row],[b(M)]]^2+Table1[[#This Row],[c(M)]]^2)</f>
        <v>3.90474824073581</v>
      </c>
      <c r="AO41" s="40" t="n">
        <f aca="false">Table1[[#This Row],[LR1]]-Table1[[#This Row],[LR2]]</f>
        <v>2.5</v>
      </c>
      <c r="AP41" s="40" t="n">
        <f aca="false">Table1[[#This Row],[LR2]]-Table1[[#This Row],[LR3]]</f>
        <v>6.5</v>
      </c>
      <c r="AQ41" s="40" t="n">
        <f aca="false">Table1[[#This Row],[LR3]]-Table1[[#This Row],[LR4]]</f>
        <v>8</v>
      </c>
      <c r="AR41" s="40" t="n">
        <f aca="false">(Table1[[#This Row],[a(L)]]+Table1[[#This Row],[b(L)]])/(Table1[[#This Row],[a(L)]]+Table1[[#This Row],[b(L)]]+Table1[[#This Row],[c(L)]])</f>
        <v>0.529411764705882</v>
      </c>
      <c r="AS41" s="40" t="n">
        <f aca="false">Table1[[#This Row],[a(L)]]^2/SQRT(Table1[[#This Row],[a(L)]]^2+Table1[[#This Row],[b(L)]]^2+Table1[[#This Row],[c(L)]]^2)</f>
        <v>0.58925565098879</v>
      </c>
      <c r="AT41" s="40" t="n">
        <f aca="false">Table1[[#This Row],[b(L)]]^2/SQRT(Table1[[#This Row],[a(L)]]^2+Table1[[#This Row],[b(L)]]^2+Table1[[#This Row],[c(L)]]^2)</f>
        <v>3.98336820068422</v>
      </c>
      <c r="AU41" s="40" t="n">
        <f aca="false">Table1[[#This Row],[c(L)]]^2/SQRT(Table1[[#This Row],[a(L)]]^2+Table1[[#This Row],[b(L)]]^2+Table1[[#This Row],[c(L)]]^2)</f>
        <v>6.03397786612521</v>
      </c>
      <c r="AV41" s="50" t="n">
        <f aca="false">_xlfn.VAR.P(Table1[[#This Row],[D3]:[C3]])</f>
        <v>36.25</v>
      </c>
      <c r="AW41" s="50" t="n">
        <f aca="false">_xlfn.VAR.P(Table1[[#This Row],[D1]:[C1]])</f>
        <v>21.1875</v>
      </c>
      <c r="AX41" s="50" t="n">
        <f aca="false">_xlfn.VAR.P(Table1[[#This Row],[D2]:[C2]])</f>
        <v>43.296875</v>
      </c>
      <c r="AY41" s="42"/>
      <c r="AZ41" s="43"/>
      <c r="BA41" s="44"/>
      <c r="BB4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4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41" s="45"/>
      <c r="BF41" s="45"/>
      <c r="BG41" s="45"/>
      <c r="BH41" s="51" t="n">
        <v>7</v>
      </c>
      <c r="BI41" s="52" t="n">
        <v>4</v>
      </c>
      <c r="BJ41" s="51" t="str">
        <f aca="false">VLOOKUP(Table1[[#This Row],[Man Pri]],Key!$B$1:$D$15,2,FALSE())</f>
        <v>DC</v>
      </c>
      <c r="BK41" s="51" t="n">
        <f aca="false">VLOOKUP(Table1[[#This Row],[Man Pri]],Key!$B$1:$D$15,3,FALSE())</f>
        <v>2</v>
      </c>
      <c r="BL41" s="52" t="str">
        <f aca="false">VLOOKUP(Table1[[#This Row],[Man Sec]],Key!$B$1:$D$15,2,FALSE())</f>
        <v>C</v>
      </c>
      <c r="BM41" s="52" t="n">
        <f aca="false">VLOOKUP(Table1[[#This Row],[Man Sec]],Key!$B$1:$D$15,3,FALSE())</f>
        <v>1</v>
      </c>
      <c r="BN41" s="45"/>
      <c r="BO41" s="45"/>
      <c r="BP41" s="45"/>
      <c r="BQ41" s="47"/>
      <c r="BR41" s="47"/>
      <c r="BS41" s="47"/>
      <c r="BT41" s="48"/>
      <c r="BU41" s="48"/>
      <c r="BV41" s="48"/>
      <c r="BW41" s="47" t="e">
        <f aca="false">VLOOKUP(Table1[[#This Row],[AI Pr]],Key!$A$1:$B$15,2,0)</f>
        <v>#N/A</v>
      </c>
      <c r="BX41" s="48" t="e">
        <f aca="false">VLOOKUP(Table1[[#This Row],[AI Sec]],Key!$A$1:$B$15,2,0)</f>
        <v>#N/A</v>
      </c>
      <c r="BY41" s="49" t="e">
        <f aca="false">IF(AND(BW41=BH41,BX41=BI41),"Both Match",IF(BW41=BH41,"Sec Missed",IF(BX41=BI41,"Pri Missed",IF(AND(BW41=BI41,BX41=BH41),"Interchanged","Both Missed"))))</f>
        <v>#N/A</v>
      </c>
      <c r="FJ41" s="0"/>
    </row>
    <row r="42" s="1" customFormat="true" ht="48" hidden="false" customHeight="true" outlineLevel="0" collapsed="false">
      <c r="A42" s="36" t="n">
        <v>2114</v>
      </c>
      <c r="B42" s="36" t="n">
        <v>2114</v>
      </c>
      <c r="C42" s="36" t="n">
        <v>16</v>
      </c>
      <c r="D42" s="36" t="n">
        <v>23.5</v>
      </c>
      <c r="E42" s="36" t="n">
        <v>11</v>
      </c>
      <c r="F42" s="36" t="n">
        <v>16</v>
      </c>
      <c r="G42" s="36" t="n">
        <v>18</v>
      </c>
      <c r="H42" s="36" t="n">
        <v>20</v>
      </c>
      <c r="I42" s="36" t="n">
        <v>7</v>
      </c>
      <c r="J42" s="36" t="n">
        <v>16</v>
      </c>
      <c r="K42" s="36" t="n">
        <v>16</v>
      </c>
      <c r="L42" s="36" t="n">
        <v>22</v>
      </c>
      <c r="M42" s="36" t="n">
        <v>8</v>
      </c>
      <c r="N42" s="36" t="n">
        <v>16</v>
      </c>
      <c r="O42" s="37" t="n">
        <f aca="false">LARGE(Table1[[#This Row],[D3]:[C3]],1)</f>
        <v>22</v>
      </c>
      <c r="P42" s="37" t="n">
        <f aca="false">LARGE(Table1[[#This Row],[D3]:[C3]],2)</f>
        <v>16</v>
      </c>
      <c r="Q42" s="37" t="n">
        <f aca="false">LARGE(Table1[[#This Row],[D3]:[C3]],3)</f>
        <v>16</v>
      </c>
      <c r="R42" s="37" t="n">
        <f aca="false">LARGE(Table1[[#This Row],[D3]:[C3]],4)</f>
        <v>8</v>
      </c>
      <c r="S42" s="38" t="n">
        <f aca="false">LARGE(Table1[[#This Row],[D1]:[C1]],1)</f>
        <v>23.5</v>
      </c>
      <c r="T42" s="38" t="n">
        <f aca="false">LARGE(Table1[[#This Row],[D1]:[C1]],2)</f>
        <v>16</v>
      </c>
      <c r="U42" s="38" t="n">
        <f aca="false">LARGE(Table1[[#This Row],[D1]:[C1]],3)</f>
        <v>16</v>
      </c>
      <c r="V42" s="38" t="n">
        <f aca="false">LARGE(Table1[[#This Row],[D1]:[C1]],4)</f>
        <v>11</v>
      </c>
      <c r="W42" s="39" t="n">
        <f aca="false">LARGE(Table1[[#This Row],[D2]:[C2]],1)</f>
        <v>20</v>
      </c>
      <c r="X42" s="39" t="n">
        <f aca="false">LARGE(Table1[[#This Row],[D2]:[C2]],2)</f>
        <v>18</v>
      </c>
      <c r="Y42" s="39" t="n">
        <f aca="false">LARGE(Table1[[#This Row],[D2]:[C2]],3)</f>
        <v>16</v>
      </c>
      <c r="Z42" s="39" t="n">
        <f aca="false">LARGE(Table1[[#This Row],[D2]:[C2]],4)</f>
        <v>7</v>
      </c>
      <c r="AA42" s="40" t="n">
        <f aca="false">Table1[[#This Row],[DR1]]-Table1[[#This Row],[DR2]]</f>
        <v>6</v>
      </c>
      <c r="AB42" s="40" t="n">
        <f aca="false">Table1[[#This Row],[DR2]]-Table1[[#This Row],[DR3]]</f>
        <v>0</v>
      </c>
      <c r="AC42" s="40" t="n">
        <f aca="false">Table1[[#This Row],[DR3]]-Table1[[#This Row],[DR4]]</f>
        <v>8</v>
      </c>
      <c r="AD42" s="40" t="n">
        <f aca="false">(Table1[[#This Row],[a(D)]]+Table1[[#This Row],[b(D)]])/SUM(Table1[[#This Row],[a(D)]:[c(D)]])</f>
        <v>0.428571428571429</v>
      </c>
      <c r="AE42" s="40" t="n">
        <f aca="false">Table1[[#This Row],[a(D)]]^2/SQRT(Table1[[#This Row],[a(D)]]^2+Table1[[#This Row],[b(D)]]^2+Table1[[#This Row],[c(D)]]^2)</f>
        <v>3.6</v>
      </c>
      <c r="AF42" s="40" t="n">
        <f aca="false">Table1[[#This Row],[b(D)]]^2/SQRT(Table1[[#This Row],[a(D)]]^2+Table1[[#This Row],[b(D)]]^2+Table1[[#This Row],[c(D)]]^2)</f>
        <v>0</v>
      </c>
      <c r="AG42" s="40" t="n">
        <f aca="false">Table1[[#This Row],[c(D)]]^2/SQRT(Table1[[#This Row],[a(D)]]^2+Table1[[#This Row],[b(D)]]^2+Table1[[#This Row],[c(D)]]^2)</f>
        <v>6.4</v>
      </c>
      <c r="AH42" s="40" t="n">
        <f aca="false">Table1[[#This Row],[MR1]]-Table1[[#This Row],[MR2]]</f>
        <v>7.5</v>
      </c>
      <c r="AI42" s="40" t="n">
        <f aca="false">Table1[[#This Row],[MR2]]-Table1[[#This Row],[MR3]]</f>
        <v>0</v>
      </c>
      <c r="AJ42" s="40" t="n">
        <f aca="false">Table1[[#This Row],[MR3]]-Table1[[#This Row],[MR4]]</f>
        <v>5</v>
      </c>
      <c r="AK42" s="40" t="n">
        <f aca="false">(Table1[[#This Row],[a(M)]]+Table1[[#This Row],[b(M)]])/(Table1[[#This Row],[a(M)]]+Table1[[#This Row],[b(M)]]+Table1[[#This Row],[c(M)]])</f>
        <v>0.6</v>
      </c>
      <c r="AL42" s="40" t="n">
        <f aca="false">Table1[[#This Row],[a(M)]]^2/SQRT(Table1[[#This Row],[a(M)]]^2+Table1[[#This Row],[b(M)]]^2+Table1[[#This Row],[c(M)]]^2)</f>
        <v>6.24037720753383</v>
      </c>
      <c r="AM42" s="40" t="n">
        <f aca="false">Table1[[#This Row],[b(M)]]^2/SQRT(Table1[[#This Row],[a(M)]]^2+Table1[[#This Row],[b(M)]]^2+Table1[[#This Row],[c(M)]]^2)</f>
        <v>0</v>
      </c>
      <c r="AN42" s="40" t="n">
        <f aca="false">Table1[[#This Row],[c(M)]]^2/SQRT(Table1[[#This Row],[a(M)]]^2+Table1[[#This Row],[b(M)]]^2+Table1[[#This Row],[c(M)]]^2)</f>
        <v>2.77350098112615</v>
      </c>
      <c r="AO42" s="40" t="n">
        <f aca="false">Table1[[#This Row],[LR1]]-Table1[[#This Row],[LR2]]</f>
        <v>2</v>
      </c>
      <c r="AP42" s="40" t="n">
        <f aca="false">Table1[[#This Row],[LR2]]-Table1[[#This Row],[LR3]]</f>
        <v>2</v>
      </c>
      <c r="AQ42" s="40" t="n">
        <f aca="false">Table1[[#This Row],[LR3]]-Table1[[#This Row],[LR4]]</f>
        <v>9</v>
      </c>
      <c r="AR42" s="40" t="n">
        <f aca="false">(Table1[[#This Row],[a(L)]]+Table1[[#This Row],[b(L)]])/(Table1[[#This Row],[a(L)]]+Table1[[#This Row],[b(L)]]+Table1[[#This Row],[c(L)]])</f>
        <v>0.307692307692308</v>
      </c>
      <c r="AS42" s="40" t="n">
        <f aca="false">Table1[[#This Row],[a(L)]]^2/SQRT(Table1[[#This Row],[a(L)]]^2+Table1[[#This Row],[b(L)]]^2+Table1[[#This Row],[c(L)]]^2)</f>
        <v>0.423999152002544</v>
      </c>
      <c r="AT42" s="40" t="n">
        <f aca="false">Table1[[#This Row],[b(L)]]^2/SQRT(Table1[[#This Row],[a(L)]]^2+Table1[[#This Row],[b(L)]]^2+Table1[[#This Row],[c(L)]]^2)</f>
        <v>0.423999152002544</v>
      </c>
      <c r="AU42" s="40" t="n">
        <f aca="false">Table1[[#This Row],[c(L)]]^2/SQRT(Table1[[#This Row],[a(L)]]^2+Table1[[#This Row],[b(L)]]^2+Table1[[#This Row],[c(L)]]^2)</f>
        <v>8.58598282805152</v>
      </c>
      <c r="AV42" s="50" t="n">
        <f aca="false">_xlfn.VAR.P(Table1[[#This Row],[D3]:[C3]])</f>
        <v>24.75</v>
      </c>
      <c r="AW42" s="50" t="n">
        <f aca="false">_xlfn.VAR.P(Table1[[#This Row],[D1]:[C1]])</f>
        <v>19.921875</v>
      </c>
      <c r="AX42" s="50" t="n">
        <f aca="false">_xlfn.VAR.P(Table1[[#This Row],[D2]:[C2]])</f>
        <v>24.6875</v>
      </c>
      <c r="AY42" s="42"/>
      <c r="AZ42" s="43"/>
      <c r="BA42" s="44"/>
      <c r="BB4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4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42" s="45"/>
      <c r="BF42" s="45"/>
      <c r="BG42" s="45"/>
      <c r="BH42" s="51" t="n">
        <v>2</v>
      </c>
      <c r="BI42" s="52" t="n">
        <v>12</v>
      </c>
      <c r="BJ42" s="51" t="str">
        <f aca="false">VLOOKUP(Table1[[#This Row],[Man Pri]],Key!$B$1:$D$15,2,FALSE())</f>
        <v>I</v>
      </c>
      <c r="BK42" s="51" t="n">
        <f aca="false">VLOOKUP(Table1[[#This Row],[Man Pri]],Key!$B$1:$D$15,3,FALSE())</f>
        <v>1</v>
      </c>
      <c r="BL42" s="52" t="str">
        <f aca="false">VLOOKUP(Table1[[#This Row],[Man Sec]],Key!$B$1:$D$15,2,FALSE())</f>
        <v>DIC</v>
      </c>
      <c r="BM42" s="52" t="n">
        <f aca="false">VLOOKUP(Table1[[#This Row],[Man Sec]],Key!$B$1:$D$15,3,FALSE())</f>
        <v>3</v>
      </c>
      <c r="BN42" s="45"/>
      <c r="BO42" s="45"/>
      <c r="BP42" s="45"/>
      <c r="BQ42" s="47"/>
      <c r="BR42" s="47"/>
      <c r="BS42" s="47"/>
      <c r="BT42" s="48"/>
      <c r="BU42" s="48"/>
      <c r="BV42" s="48"/>
      <c r="BW42" s="47" t="e">
        <f aca="false">VLOOKUP(Table1[[#This Row],[AI Pr]],Key!$A$1:$B$15,2,0)</f>
        <v>#N/A</v>
      </c>
      <c r="BX42" s="48" t="e">
        <f aca="false">VLOOKUP(Table1[[#This Row],[AI Sec]],Key!$A$1:$B$15,2,0)</f>
        <v>#N/A</v>
      </c>
      <c r="BY42" s="49" t="e">
        <f aca="false">IF(AND(BW42=BH42,BX42=BI42),"Both Match",IF(BW42=BH42,"Sec Missed",IF(BX42=BI42,"Pri Missed",IF(AND(BW42=BI42,BX42=BH42),"Interchanged","Both Missed"))))</f>
        <v>#N/A</v>
      </c>
      <c r="FJ42" s="0"/>
    </row>
    <row r="43" s="1" customFormat="true" ht="48" hidden="false" customHeight="true" outlineLevel="0" collapsed="false">
      <c r="A43" s="36" t="n">
        <v>2115</v>
      </c>
      <c r="B43" s="36" t="n">
        <v>2115</v>
      </c>
      <c r="C43" s="36" t="n">
        <v>14</v>
      </c>
      <c r="D43" s="36" t="n">
        <v>16</v>
      </c>
      <c r="E43" s="36" t="n">
        <v>18</v>
      </c>
      <c r="F43" s="36" t="n">
        <v>16</v>
      </c>
      <c r="G43" s="36" t="n">
        <v>14</v>
      </c>
      <c r="H43" s="36" t="n">
        <v>10</v>
      </c>
      <c r="I43" s="36" t="n">
        <v>15</v>
      </c>
      <c r="J43" s="36" t="n">
        <v>22</v>
      </c>
      <c r="K43" s="36" t="n">
        <v>14.5</v>
      </c>
      <c r="L43" s="36" t="n">
        <v>12</v>
      </c>
      <c r="M43" s="36" t="n">
        <v>15</v>
      </c>
      <c r="N43" s="36" t="n">
        <v>19</v>
      </c>
      <c r="O43" s="37" t="n">
        <f aca="false">LARGE(Table1[[#This Row],[D3]:[C3]],1)</f>
        <v>19</v>
      </c>
      <c r="P43" s="37" t="n">
        <f aca="false">LARGE(Table1[[#This Row],[D3]:[C3]],2)</f>
        <v>15</v>
      </c>
      <c r="Q43" s="37" t="n">
        <f aca="false">LARGE(Table1[[#This Row],[D3]:[C3]],3)</f>
        <v>14.5</v>
      </c>
      <c r="R43" s="37" t="n">
        <f aca="false">LARGE(Table1[[#This Row],[D3]:[C3]],4)</f>
        <v>12</v>
      </c>
      <c r="S43" s="38" t="n">
        <f aca="false">LARGE(Table1[[#This Row],[D1]:[C1]],1)</f>
        <v>18</v>
      </c>
      <c r="T43" s="38" t="n">
        <f aca="false">LARGE(Table1[[#This Row],[D1]:[C1]],2)</f>
        <v>16</v>
      </c>
      <c r="U43" s="38" t="n">
        <f aca="false">LARGE(Table1[[#This Row],[D1]:[C1]],3)</f>
        <v>16</v>
      </c>
      <c r="V43" s="38" t="n">
        <f aca="false">LARGE(Table1[[#This Row],[D1]:[C1]],4)</f>
        <v>14</v>
      </c>
      <c r="W43" s="39" t="n">
        <f aca="false">LARGE(Table1[[#This Row],[D2]:[C2]],1)</f>
        <v>22</v>
      </c>
      <c r="X43" s="39" t="n">
        <f aca="false">LARGE(Table1[[#This Row],[D2]:[C2]],2)</f>
        <v>15</v>
      </c>
      <c r="Y43" s="39" t="n">
        <f aca="false">LARGE(Table1[[#This Row],[D2]:[C2]],3)</f>
        <v>14</v>
      </c>
      <c r="Z43" s="39" t="n">
        <f aca="false">LARGE(Table1[[#This Row],[D2]:[C2]],4)</f>
        <v>10</v>
      </c>
      <c r="AA43" s="40" t="n">
        <f aca="false">Table1[[#This Row],[DR1]]-Table1[[#This Row],[DR2]]</f>
        <v>4</v>
      </c>
      <c r="AB43" s="40" t="n">
        <f aca="false">Table1[[#This Row],[DR2]]-Table1[[#This Row],[DR3]]</f>
        <v>0.5</v>
      </c>
      <c r="AC43" s="40" t="n">
        <f aca="false">Table1[[#This Row],[DR3]]-Table1[[#This Row],[DR4]]</f>
        <v>2.5</v>
      </c>
      <c r="AD43" s="40" t="n">
        <f aca="false">(Table1[[#This Row],[a(D)]]+Table1[[#This Row],[b(D)]])/SUM(Table1[[#This Row],[a(D)]:[c(D)]])</f>
        <v>0.642857142857143</v>
      </c>
      <c r="AE43" s="40" t="n">
        <f aca="false">Table1[[#This Row],[a(D)]]^2/SQRT(Table1[[#This Row],[a(D)]]^2+Table1[[#This Row],[b(D)]]^2+Table1[[#This Row],[c(D)]]^2)</f>
        <v>3.37309617084627</v>
      </c>
      <c r="AF43" s="40" t="n">
        <f aca="false">Table1[[#This Row],[b(D)]]^2/SQRT(Table1[[#This Row],[a(D)]]^2+Table1[[#This Row],[b(D)]]^2+Table1[[#This Row],[c(D)]]^2)</f>
        <v>0.052704627669473</v>
      </c>
      <c r="AG43" s="40" t="n">
        <f aca="false">Table1[[#This Row],[c(D)]]^2/SQRT(Table1[[#This Row],[a(D)]]^2+Table1[[#This Row],[b(D)]]^2+Table1[[#This Row],[c(D)]]^2)</f>
        <v>1.31761569173682</v>
      </c>
      <c r="AH43" s="40" t="n">
        <f aca="false">Table1[[#This Row],[MR1]]-Table1[[#This Row],[MR2]]</f>
        <v>2</v>
      </c>
      <c r="AI43" s="40" t="n">
        <f aca="false">Table1[[#This Row],[MR2]]-Table1[[#This Row],[MR3]]</f>
        <v>0</v>
      </c>
      <c r="AJ43" s="40" t="n">
        <f aca="false">Table1[[#This Row],[MR3]]-Table1[[#This Row],[MR4]]</f>
        <v>2</v>
      </c>
      <c r="AK43" s="40" t="n">
        <f aca="false">(Table1[[#This Row],[a(M)]]+Table1[[#This Row],[b(M)]])/(Table1[[#This Row],[a(M)]]+Table1[[#This Row],[b(M)]]+Table1[[#This Row],[c(M)]])</f>
        <v>0.5</v>
      </c>
      <c r="AL43" s="40" t="n">
        <f aca="false">Table1[[#This Row],[a(M)]]^2/SQRT(Table1[[#This Row],[a(M)]]^2+Table1[[#This Row],[b(M)]]^2+Table1[[#This Row],[c(M)]]^2)</f>
        <v>1.4142135623731</v>
      </c>
      <c r="AM43" s="40" t="n">
        <f aca="false">Table1[[#This Row],[b(M)]]^2/SQRT(Table1[[#This Row],[a(M)]]^2+Table1[[#This Row],[b(M)]]^2+Table1[[#This Row],[c(M)]]^2)</f>
        <v>0</v>
      </c>
      <c r="AN43" s="40" t="n">
        <f aca="false">Table1[[#This Row],[c(M)]]^2/SQRT(Table1[[#This Row],[a(M)]]^2+Table1[[#This Row],[b(M)]]^2+Table1[[#This Row],[c(M)]]^2)</f>
        <v>1.4142135623731</v>
      </c>
      <c r="AO43" s="40" t="n">
        <f aca="false">Table1[[#This Row],[LR1]]-Table1[[#This Row],[LR2]]</f>
        <v>7</v>
      </c>
      <c r="AP43" s="40" t="n">
        <f aca="false">Table1[[#This Row],[LR2]]-Table1[[#This Row],[LR3]]</f>
        <v>1</v>
      </c>
      <c r="AQ43" s="40" t="n">
        <f aca="false">Table1[[#This Row],[LR3]]-Table1[[#This Row],[LR4]]</f>
        <v>4</v>
      </c>
      <c r="AR43" s="40" t="n">
        <f aca="false">(Table1[[#This Row],[a(L)]]+Table1[[#This Row],[b(L)]])/(Table1[[#This Row],[a(L)]]+Table1[[#This Row],[b(L)]]+Table1[[#This Row],[c(L)]])</f>
        <v>0.666666666666667</v>
      </c>
      <c r="AS43" s="40" t="n">
        <f aca="false">Table1[[#This Row],[a(L)]]^2/SQRT(Table1[[#This Row],[a(L)]]^2+Table1[[#This Row],[b(L)]]^2+Table1[[#This Row],[c(L)]]^2)</f>
        <v>6.0314830579873</v>
      </c>
      <c r="AT43" s="40" t="n">
        <f aca="false">Table1[[#This Row],[b(L)]]^2/SQRT(Table1[[#This Row],[a(L)]]^2+Table1[[#This Row],[b(L)]]^2+Table1[[#This Row],[c(L)]]^2)</f>
        <v>0.123091490979333</v>
      </c>
      <c r="AU43" s="40" t="n">
        <f aca="false">Table1[[#This Row],[c(L)]]^2/SQRT(Table1[[#This Row],[a(L)]]^2+Table1[[#This Row],[b(L)]]^2+Table1[[#This Row],[c(L)]]^2)</f>
        <v>1.96946385566932</v>
      </c>
      <c r="AV43" s="41" t="n">
        <f aca="false">_xlfn.VAR.P(Table1[[#This Row],[D3]:[C3]])</f>
        <v>6.296875</v>
      </c>
      <c r="AW43" s="41" t="n">
        <f aca="false">_xlfn.VAR.P(Table1[[#This Row],[D1]:[C1]])</f>
        <v>2</v>
      </c>
      <c r="AX43" s="41" t="n">
        <f aca="false">_xlfn.VAR.P(Table1[[#This Row],[D2]:[C2]])</f>
        <v>18.6875</v>
      </c>
      <c r="AY43" s="42"/>
      <c r="AZ43" s="43"/>
      <c r="BA43" s="44"/>
      <c r="BB4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4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4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43" s="45"/>
      <c r="BF43" s="45"/>
      <c r="BG43" s="45"/>
      <c r="BH43" s="46" t="n">
        <v>4</v>
      </c>
      <c r="BI43" s="46" t="n">
        <v>4</v>
      </c>
      <c r="BJ43" s="46" t="str">
        <f aca="false">VLOOKUP(Table1[[#This Row],[Man Pri]],Key!$B$1:$D$15,2,FALSE())</f>
        <v>C</v>
      </c>
      <c r="BK43" s="46" t="n">
        <f aca="false">VLOOKUP(Table1[[#This Row],[Man Pri]],Key!$B$1:$D$15,3,FALSE())</f>
        <v>1</v>
      </c>
      <c r="BL43" s="46" t="str">
        <f aca="false">VLOOKUP(Table1[[#This Row],[Man Sec]],Key!$B$1:$D$15,2,FALSE())</f>
        <v>C</v>
      </c>
      <c r="BM43" s="46" t="n">
        <f aca="false">VLOOKUP(Table1[[#This Row],[Man Sec]],Key!$B$1:$D$15,3,FALSE())</f>
        <v>1</v>
      </c>
      <c r="BN43" s="45"/>
      <c r="BO43" s="45"/>
      <c r="BP43" s="45"/>
      <c r="BQ43" s="47"/>
      <c r="BR43" s="47"/>
      <c r="BS43" s="47"/>
      <c r="BT43" s="48"/>
      <c r="BU43" s="48"/>
      <c r="BV43" s="48"/>
      <c r="BW43" s="47" t="e">
        <f aca="false">VLOOKUP(Table1[[#This Row],[AI Pr]],Key!$A$1:$B$15,2,0)</f>
        <v>#N/A</v>
      </c>
      <c r="BX43" s="48" t="e">
        <f aca="false">VLOOKUP(Table1[[#This Row],[AI Sec]],Key!$A$1:$B$15,2,0)</f>
        <v>#N/A</v>
      </c>
      <c r="BY43" s="49" t="e">
        <f aca="false">IF(AND(BW43=BH43,BX43=BI43),"Both Match",IF(BW43=BH43,"Sec Missed",IF(BX43=BI43,"Pri Missed",IF(AND(BW43=BI43,BX43=BH43),"Interchanged","Both Missed"))))</f>
        <v>#N/A</v>
      </c>
      <c r="FJ43" s="0"/>
    </row>
    <row r="44" s="1" customFormat="true" ht="48" hidden="false" customHeight="true" outlineLevel="0" collapsed="false">
      <c r="A44" s="36" t="n">
        <v>2116</v>
      </c>
      <c r="B44" s="36" t="n">
        <v>2116</v>
      </c>
      <c r="C44" s="36" t="n">
        <v>16</v>
      </c>
      <c r="D44" s="36" t="n">
        <v>14</v>
      </c>
      <c r="E44" s="36" t="n">
        <v>11</v>
      </c>
      <c r="F44" s="36" t="n">
        <v>24</v>
      </c>
      <c r="G44" s="36" t="n">
        <v>20</v>
      </c>
      <c r="H44" s="36" t="n">
        <v>20</v>
      </c>
      <c r="I44" s="36" t="n">
        <v>9</v>
      </c>
      <c r="J44" s="36" t="n">
        <v>14</v>
      </c>
      <c r="K44" s="36" t="n">
        <v>17</v>
      </c>
      <c r="L44" s="36" t="n">
        <v>16</v>
      </c>
      <c r="M44" s="36" t="n">
        <v>9.5</v>
      </c>
      <c r="N44" s="36" t="n">
        <v>20</v>
      </c>
      <c r="O44" s="37" t="n">
        <f aca="false">LARGE(Table1[[#This Row],[D3]:[C3]],1)</f>
        <v>20</v>
      </c>
      <c r="P44" s="37" t="n">
        <f aca="false">LARGE(Table1[[#This Row],[D3]:[C3]],2)</f>
        <v>17</v>
      </c>
      <c r="Q44" s="37" t="n">
        <f aca="false">LARGE(Table1[[#This Row],[D3]:[C3]],3)</f>
        <v>16</v>
      </c>
      <c r="R44" s="37" t="n">
        <f aca="false">LARGE(Table1[[#This Row],[D3]:[C3]],4)</f>
        <v>9.5</v>
      </c>
      <c r="S44" s="38" t="n">
        <f aca="false">LARGE(Table1[[#This Row],[D1]:[C1]],1)</f>
        <v>24</v>
      </c>
      <c r="T44" s="38" t="n">
        <f aca="false">LARGE(Table1[[#This Row],[D1]:[C1]],2)</f>
        <v>16</v>
      </c>
      <c r="U44" s="38" t="n">
        <f aca="false">LARGE(Table1[[#This Row],[D1]:[C1]],3)</f>
        <v>14</v>
      </c>
      <c r="V44" s="38" t="n">
        <f aca="false">LARGE(Table1[[#This Row],[D1]:[C1]],4)</f>
        <v>11</v>
      </c>
      <c r="W44" s="39" t="n">
        <f aca="false">LARGE(Table1[[#This Row],[D2]:[C2]],1)</f>
        <v>20</v>
      </c>
      <c r="X44" s="39" t="n">
        <f aca="false">LARGE(Table1[[#This Row],[D2]:[C2]],2)</f>
        <v>20</v>
      </c>
      <c r="Y44" s="39" t="n">
        <f aca="false">LARGE(Table1[[#This Row],[D2]:[C2]],3)</f>
        <v>14</v>
      </c>
      <c r="Z44" s="39" t="n">
        <f aca="false">LARGE(Table1[[#This Row],[D2]:[C2]],4)</f>
        <v>9</v>
      </c>
      <c r="AA44" s="40" t="n">
        <f aca="false">Table1[[#This Row],[DR1]]-Table1[[#This Row],[DR2]]</f>
        <v>3</v>
      </c>
      <c r="AB44" s="40" t="n">
        <f aca="false">Table1[[#This Row],[DR2]]-Table1[[#This Row],[DR3]]</f>
        <v>1</v>
      </c>
      <c r="AC44" s="40" t="n">
        <f aca="false">Table1[[#This Row],[DR3]]-Table1[[#This Row],[DR4]]</f>
        <v>6.5</v>
      </c>
      <c r="AD44" s="40" t="n">
        <f aca="false">(Table1[[#This Row],[a(D)]]+Table1[[#This Row],[b(D)]])/SUM(Table1[[#This Row],[a(D)]:[c(D)]])</f>
        <v>0.380952380952381</v>
      </c>
      <c r="AE44" s="40" t="n">
        <f aca="false">Table1[[#This Row],[a(D)]]^2/SQRT(Table1[[#This Row],[a(D)]]^2+Table1[[#This Row],[b(D)]]^2+Table1[[#This Row],[c(D)]]^2)</f>
        <v>1.24508603495893</v>
      </c>
      <c r="AF44" s="40" t="n">
        <f aca="false">Table1[[#This Row],[b(D)]]^2/SQRT(Table1[[#This Row],[a(D)]]^2+Table1[[#This Row],[b(D)]]^2+Table1[[#This Row],[c(D)]]^2)</f>
        <v>0.138342892773215</v>
      </c>
      <c r="AG44" s="40" t="n">
        <f aca="false">Table1[[#This Row],[c(D)]]^2/SQRT(Table1[[#This Row],[a(D)]]^2+Table1[[#This Row],[b(D)]]^2+Table1[[#This Row],[c(D)]]^2)</f>
        <v>5.84498721966833</v>
      </c>
      <c r="AH44" s="40" t="n">
        <f aca="false">Table1[[#This Row],[MR1]]-Table1[[#This Row],[MR2]]</f>
        <v>8</v>
      </c>
      <c r="AI44" s="40" t="n">
        <f aca="false">Table1[[#This Row],[MR2]]-Table1[[#This Row],[MR3]]</f>
        <v>2</v>
      </c>
      <c r="AJ44" s="40" t="n">
        <f aca="false">Table1[[#This Row],[MR3]]-Table1[[#This Row],[MR4]]</f>
        <v>3</v>
      </c>
      <c r="AK44" s="40" t="n">
        <f aca="false">(Table1[[#This Row],[a(M)]]+Table1[[#This Row],[b(M)]])/(Table1[[#This Row],[a(M)]]+Table1[[#This Row],[b(M)]]+Table1[[#This Row],[c(M)]])</f>
        <v>0.769230769230769</v>
      </c>
      <c r="AL44" s="40" t="n">
        <f aca="false">Table1[[#This Row],[a(M)]]^2/SQRT(Table1[[#This Row],[a(M)]]^2+Table1[[#This Row],[b(M)]]^2+Table1[[#This Row],[c(M)]]^2)</f>
        <v>7.29347689341683</v>
      </c>
      <c r="AM44" s="40" t="n">
        <f aca="false">Table1[[#This Row],[b(M)]]^2/SQRT(Table1[[#This Row],[a(M)]]^2+Table1[[#This Row],[b(M)]]^2+Table1[[#This Row],[c(M)]]^2)</f>
        <v>0.455842305838552</v>
      </c>
      <c r="AN44" s="40" t="n">
        <f aca="false">Table1[[#This Row],[c(M)]]^2/SQRT(Table1[[#This Row],[a(M)]]^2+Table1[[#This Row],[b(M)]]^2+Table1[[#This Row],[c(M)]]^2)</f>
        <v>1.02564518813674</v>
      </c>
      <c r="AO44" s="40" t="n">
        <f aca="false">Table1[[#This Row],[LR1]]-Table1[[#This Row],[LR2]]</f>
        <v>0</v>
      </c>
      <c r="AP44" s="40" t="n">
        <f aca="false">Table1[[#This Row],[LR2]]-Table1[[#This Row],[LR3]]</f>
        <v>6</v>
      </c>
      <c r="AQ44" s="40" t="n">
        <f aca="false">Table1[[#This Row],[LR3]]-Table1[[#This Row],[LR4]]</f>
        <v>5</v>
      </c>
      <c r="AR44" s="40" t="n">
        <f aca="false">(Table1[[#This Row],[a(L)]]+Table1[[#This Row],[b(L)]])/(Table1[[#This Row],[a(L)]]+Table1[[#This Row],[b(L)]]+Table1[[#This Row],[c(L)]])</f>
        <v>0.545454545454545</v>
      </c>
      <c r="AS44" s="40" t="n">
        <f aca="false">Table1[[#This Row],[a(L)]]^2/SQRT(Table1[[#This Row],[a(L)]]^2+Table1[[#This Row],[b(L)]]^2+Table1[[#This Row],[c(L)]]^2)</f>
        <v>0</v>
      </c>
      <c r="AT44" s="40" t="n">
        <f aca="false">Table1[[#This Row],[b(L)]]^2/SQRT(Table1[[#This Row],[a(L)]]^2+Table1[[#This Row],[b(L)]]^2+Table1[[#This Row],[c(L)]]^2)</f>
        <v>4.60932767758426</v>
      </c>
      <c r="AU44" s="40" t="n">
        <f aca="false">Table1[[#This Row],[c(L)]]^2/SQRT(Table1[[#This Row],[a(L)]]^2+Table1[[#This Row],[b(L)]]^2+Table1[[#This Row],[c(L)]]^2)</f>
        <v>3.2009219983224</v>
      </c>
      <c r="AV44" s="50" t="n">
        <f aca="false">_xlfn.VAR.P(Table1[[#This Row],[D3]:[C3]])</f>
        <v>14.671875</v>
      </c>
      <c r="AW44" s="50" t="n">
        <f aca="false">_xlfn.VAR.P(Table1[[#This Row],[D1]:[C1]])</f>
        <v>23.1875</v>
      </c>
      <c r="AX44" s="50" t="n">
        <f aca="false">_xlfn.VAR.P(Table1[[#This Row],[D2]:[C2]])</f>
        <v>21.1875</v>
      </c>
      <c r="AY44" s="42"/>
      <c r="AZ44" s="43"/>
      <c r="BA44" s="44"/>
      <c r="BB4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4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44" s="45"/>
      <c r="BF44" s="45"/>
      <c r="BG44" s="45"/>
      <c r="BH44" s="46" t="n">
        <v>12</v>
      </c>
      <c r="BI44" s="46" t="n">
        <v>4</v>
      </c>
      <c r="BJ44" s="46" t="str">
        <f aca="false">VLOOKUP(Table1[[#This Row],[Man Pri]],Key!$B$1:$D$15,2,FALSE())</f>
        <v>DIC</v>
      </c>
      <c r="BK44" s="46" t="n">
        <f aca="false">VLOOKUP(Table1[[#This Row],[Man Pri]],Key!$B$1:$D$15,3,FALSE())</f>
        <v>3</v>
      </c>
      <c r="BL44" s="46" t="str">
        <f aca="false">VLOOKUP(Table1[[#This Row],[Man Sec]],Key!$B$1:$D$15,2,FALSE())</f>
        <v>C</v>
      </c>
      <c r="BM44" s="46" t="n">
        <f aca="false">VLOOKUP(Table1[[#This Row],[Man Sec]],Key!$B$1:$D$15,3,FALSE())</f>
        <v>1</v>
      </c>
      <c r="BN44" s="45"/>
      <c r="BO44" s="45"/>
      <c r="BP44" s="45"/>
      <c r="BQ44" s="47"/>
      <c r="BR44" s="47"/>
      <c r="BS44" s="47"/>
      <c r="BT44" s="48"/>
      <c r="BU44" s="48"/>
      <c r="BV44" s="48"/>
      <c r="BW44" s="47" t="e">
        <f aca="false">VLOOKUP(Table1[[#This Row],[AI Pr]],Key!$A$1:$B$15,2,0)</f>
        <v>#N/A</v>
      </c>
      <c r="BX44" s="48" t="e">
        <f aca="false">VLOOKUP(Table1[[#This Row],[AI Sec]],Key!$A$1:$B$15,2,0)</f>
        <v>#N/A</v>
      </c>
      <c r="BY44" s="49" t="e">
        <f aca="false">IF(AND(BW44=BH44,BX44=BI44),"Both Match",IF(BW44=BH44,"Sec Missed",IF(BX44=BI44,"Pri Missed",IF(AND(BW44=BI44,BX44=BH44),"Interchanged","Both Missed"))))</f>
        <v>#N/A</v>
      </c>
      <c r="FJ44" s="0"/>
    </row>
    <row r="45" s="1" customFormat="true" ht="48" hidden="false" customHeight="true" outlineLevel="0" collapsed="false">
      <c r="A45" s="36" t="n">
        <v>2117</v>
      </c>
      <c r="B45" s="36" t="n">
        <v>2117</v>
      </c>
      <c r="C45" s="36" t="n">
        <v>19</v>
      </c>
      <c r="D45" s="36" t="n">
        <v>16</v>
      </c>
      <c r="E45" s="36" t="n">
        <v>4</v>
      </c>
      <c r="F45" s="36" t="n">
        <v>21</v>
      </c>
      <c r="G45" s="36" t="n">
        <v>24</v>
      </c>
      <c r="H45" s="36" t="n">
        <v>12</v>
      </c>
      <c r="I45" s="36" t="n">
        <v>7</v>
      </c>
      <c r="J45" s="36" t="n">
        <v>16</v>
      </c>
      <c r="K45" s="36" t="n">
        <v>21</v>
      </c>
      <c r="L45" s="36" t="n">
        <v>14</v>
      </c>
      <c r="M45" s="36" t="n">
        <v>5</v>
      </c>
      <c r="N45" s="36" t="n">
        <v>19</v>
      </c>
      <c r="O45" s="37" t="n">
        <f aca="false">LARGE(Table1[[#This Row],[D3]:[C3]],1)</f>
        <v>21</v>
      </c>
      <c r="P45" s="37" t="n">
        <f aca="false">LARGE(Table1[[#This Row],[D3]:[C3]],2)</f>
        <v>19</v>
      </c>
      <c r="Q45" s="37" t="n">
        <f aca="false">LARGE(Table1[[#This Row],[D3]:[C3]],3)</f>
        <v>14</v>
      </c>
      <c r="R45" s="37" t="n">
        <f aca="false">LARGE(Table1[[#This Row],[D3]:[C3]],4)</f>
        <v>5</v>
      </c>
      <c r="S45" s="38" t="n">
        <f aca="false">LARGE(Table1[[#This Row],[D1]:[C1]],1)</f>
        <v>21</v>
      </c>
      <c r="T45" s="38" t="n">
        <f aca="false">LARGE(Table1[[#This Row],[D1]:[C1]],2)</f>
        <v>19</v>
      </c>
      <c r="U45" s="38" t="n">
        <f aca="false">LARGE(Table1[[#This Row],[D1]:[C1]],3)</f>
        <v>16</v>
      </c>
      <c r="V45" s="38" t="n">
        <f aca="false">LARGE(Table1[[#This Row],[D1]:[C1]],4)</f>
        <v>4</v>
      </c>
      <c r="W45" s="39" t="n">
        <f aca="false">LARGE(Table1[[#This Row],[D2]:[C2]],1)</f>
        <v>24</v>
      </c>
      <c r="X45" s="39" t="n">
        <f aca="false">LARGE(Table1[[#This Row],[D2]:[C2]],2)</f>
        <v>16</v>
      </c>
      <c r="Y45" s="39" t="n">
        <f aca="false">LARGE(Table1[[#This Row],[D2]:[C2]],3)</f>
        <v>12</v>
      </c>
      <c r="Z45" s="39" t="n">
        <f aca="false">LARGE(Table1[[#This Row],[D2]:[C2]],4)</f>
        <v>7</v>
      </c>
      <c r="AA45" s="40" t="n">
        <f aca="false">Table1[[#This Row],[DR1]]-Table1[[#This Row],[DR2]]</f>
        <v>2</v>
      </c>
      <c r="AB45" s="40" t="n">
        <f aca="false">Table1[[#This Row],[DR2]]-Table1[[#This Row],[DR3]]</f>
        <v>5</v>
      </c>
      <c r="AC45" s="40" t="n">
        <f aca="false">Table1[[#This Row],[DR3]]-Table1[[#This Row],[DR4]]</f>
        <v>9</v>
      </c>
      <c r="AD45" s="40" t="n">
        <f aca="false">(Table1[[#This Row],[a(D)]]+Table1[[#This Row],[b(D)]])/SUM(Table1[[#This Row],[a(D)]:[c(D)]])</f>
        <v>0.4375</v>
      </c>
      <c r="AE45" s="40" t="n">
        <f aca="false">Table1[[#This Row],[a(D)]]^2/SQRT(Table1[[#This Row],[a(D)]]^2+Table1[[#This Row],[b(D)]]^2+Table1[[#This Row],[c(D)]]^2)</f>
        <v>0.381385035698237</v>
      </c>
      <c r="AF45" s="40" t="n">
        <f aca="false">Table1[[#This Row],[b(D)]]^2/SQRT(Table1[[#This Row],[a(D)]]^2+Table1[[#This Row],[b(D)]]^2+Table1[[#This Row],[c(D)]]^2)</f>
        <v>2.38365647311398</v>
      </c>
      <c r="AG45" s="40" t="n">
        <f aca="false">Table1[[#This Row],[c(D)]]^2/SQRT(Table1[[#This Row],[a(D)]]^2+Table1[[#This Row],[b(D)]]^2+Table1[[#This Row],[c(D)]]^2)</f>
        <v>7.7230469728893</v>
      </c>
      <c r="AH45" s="40" t="n">
        <f aca="false">Table1[[#This Row],[MR1]]-Table1[[#This Row],[MR2]]</f>
        <v>2</v>
      </c>
      <c r="AI45" s="40" t="n">
        <f aca="false">Table1[[#This Row],[MR2]]-Table1[[#This Row],[MR3]]</f>
        <v>3</v>
      </c>
      <c r="AJ45" s="40" t="n">
        <f aca="false">Table1[[#This Row],[MR3]]-Table1[[#This Row],[MR4]]</f>
        <v>12</v>
      </c>
      <c r="AK45" s="40" t="n">
        <f aca="false">(Table1[[#This Row],[a(M)]]+Table1[[#This Row],[b(M)]])/(Table1[[#This Row],[a(M)]]+Table1[[#This Row],[b(M)]]+Table1[[#This Row],[c(M)]])</f>
        <v>0.294117647058824</v>
      </c>
      <c r="AL45" s="40" t="n">
        <f aca="false">Table1[[#This Row],[a(M)]]^2/SQRT(Table1[[#This Row],[a(M)]]^2+Table1[[#This Row],[b(M)]]^2+Table1[[#This Row],[c(M)]]^2)</f>
        <v>0.319234753787049</v>
      </c>
      <c r="AM45" s="40" t="n">
        <f aca="false">Table1[[#This Row],[b(M)]]^2/SQRT(Table1[[#This Row],[a(M)]]^2+Table1[[#This Row],[b(M)]]^2+Table1[[#This Row],[c(M)]]^2)</f>
        <v>0.71827819602086</v>
      </c>
      <c r="AN45" s="40" t="n">
        <f aca="false">Table1[[#This Row],[c(M)]]^2/SQRT(Table1[[#This Row],[a(M)]]^2+Table1[[#This Row],[b(M)]]^2+Table1[[#This Row],[c(M)]]^2)</f>
        <v>11.4924511363338</v>
      </c>
      <c r="AO45" s="40" t="n">
        <f aca="false">Table1[[#This Row],[LR1]]-Table1[[#This Row],[LR2]]</f>
        <v>8</v>
      </c>
      <c r="AP45" s="40" t="n">
        <f aca="false">Table1[[#This Row],[LR2]]-Table1[[#This Row],[LR3]]</f>
        <v>4</v>
      </c>
      <c r="AQ45" s="40" t="n">
        <f aca="false">Table1[[#This Row],[LR3]]-Table1[[#This Row],[LR4]]</f>
        <v>5</v>
      </c>
      <c r="AR45" s="40" t="n">
        <f aca="false">(Table1[[#This Row],[a(L)]]+Table1[[#This Row],[b(L)]])/(Table1[[#This Row],[a(L)]]+Table1[[#This Row],[b(L)]]+Table1[[#This Row],[c(L)]])</f>
        <v>0.705882352941177</v>
      </c>
      <c r="AS45" s="40" t="n">
        <f aca="false">Table1[[#This Row],[a(L)]]^2/SQRT(Table1[[#This Row],[a(L)]]^2+Table1[[#This Row],[b(L)]]^2+Table1[[#This Row],[c(L)]]^2)</f>
        <v>6.24576046687061</v>
      </c>
      <c r="AT45" s="40" t="n">
        <f aca="false">Table1[[#This Row],[b(L)]]^2/SQRT(Table1[[#This Row],[a(L)]]^2+Table1[[#This Row],[b(L)]]^2+Table1[[#This Row],[c(L)]]^2)</f>
        <v>1.56144011671765</v>
      </c>
      <c r="AU45" s="40" t="n">
        <f aca="false">Table1[[#This Row],[c(L)]]^2/SQRT(Table1[[#This Row],[a(L)]]^2+Table1[[#This Row],[b(L)]]^2+Table1[[#This Row],[c(L)]]^2)</f>
        <v>2.43975018237133</v>
      </c>
      <c r="AV45" s="50" t="n">
        <f aca="false">_xlfn.VAR.P(Table1[[#This Row],[D3]:[C3]])</f>
        <v>38.1875</v>
      </c>
      <c r="AW45" s="50" t="n">
        <f aca="false">_xlfn.VAR.P(Table1[[#This Row],[D1]:[C1]])</f>
        <v>43.5</v>
      </c>
      <c r="AX45" s="53" t="n">
        <f aca="false">_xlfn.VAR.P(Table1[[#This Row],[D2]:[C2]])</f>
        <v>38.6875</v>
      </c>
      <c r="AY45" s="42"/>
      <c r="AZ45" s="43"/>
      <c r="BA45" s="44"/>
      <c r="BB4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4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</v>
      </c>
      <c r="BD4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45" s="45"/>
      <c r="BF45" s="45"/>
      <c r="BG45" s="45"/>
      <c r="BH45" s="51" t="n">
        <v>7</v>
      </c>
      <c r="BI45" s="52" t="n">
        <v>12</v>
      </c>
      <c r="BJ45" s="51" t="str">
        <f aca="false">VLOOKUP(Table1[[#This Row],[Man Pri]],Key!$B$1:$D$15,2,FALSE())</f>
        <v>DC</v>
      </c>
      <c r="BK45" s="51" t="n">
        <f aca="false">VLOOKUP(Table1[[#This Row],[Man Pri]],Key!$B$1:$D$15,3,FALSE())</f>
        <v>2</v>
      </c>
      <c r="BL45" s="52" t="str">
        <f aca="false">VLOOKUP(Table1[[#This Row],[Man Sec]],Key!$B$1:$D$15,2,FALSE())</f>
        <v>DIC</v>
      </c>
      <c r="BM45" s="52" t="n">
        <f aca="false">VLOOKUP(Table1[[#This Row],[Man Sec]],Key!$B$1:$D$15,3,FALSE())</f>
        <v>3</v>
      </c>
      <c r="BN45" s="45"/>
      <c r="BO45" s="45"/>
      <c r="BP45" s="54"/>
      <c r="BQ45" s="47"/>
      <c r="BR45" s="47"/>
      <c r="BS45" s="47"/>
      <c r="BT45" s="48"/>
      <c r="BU45" s="48"/>
      <c r="BV45" s="48"/>
      <c r="BW45" s="47" t="e">
        <f aca="false">VLOOKUP(Table1[[#This Row],[AI Pr]],Key!$A$1:$B$15,2,0)</f>
        <v>#N/A</v>
      </c>
      <c r="BX45" s="48" t="e">
        <f aca="false">VLOOKUP(Table1[[#This Row],[AI Sec]],Key!$A$1:$B$15,2,0)</f>
        <v>#N/A</v>
      </c>
      <c r="BY45" s="49" t="e">
        <f aca="false">IF(AND(BW45=BH45,BX45=BI45),"Both Match",IF(BW45=BH45,"Sec Missed",IF(BX45=BI45,"Pri Missed",IF(AND(BW45=BI45,BX45=BH45),"Interchanged","Both Missed"))))</f>
        <v>#N/A</v>
      </c>
      <c r="FJ45" s="0"/>
    </row>
    <row r="46" s="1" customFormat="true" ht="48" hidden="false" customHeight="true" outlineLevel="0" collapsed="false">
      <c r="A46" s="36" t="n">
        <v>2118</v>
      </c>
      <c r="B46" s="36" t="n">
        <v>2118</v>
      </c>
      <c r="C46" s="36" t="n">
        <v>19</v>
      </c>
      <c r="D46" s="36" t="n">
        <v>14</v>
      </c>
      <c r="E46" s="36" t="n">
        <v>11</v>
      </c>
      <c r="F46" s="36" t="n">
        <v>13</v>
      </c>
      <c r="G46" s="36" t="n">
        <v>24</v>
      </c>
      <c r="H46" s="36" t="n">
        <v>10</v>
      </c>
      <c r="I46" s="36" t="n">
        <v>5</v>
      </c>
      <c r="J46" s="36" t="n">
        <v>16</v>
      </c>
      <c r="K46" s="36" t="n">
        <v>21</v>
      </c>
      <c r="L46" s="36" t="n">
        <v>11</v>
      </c>
      <c r="M46" s="36" t="n">
        <v>7</v>
      </c>
      <c r="N46" s="36" t="n">
        <v>14</v>
      </c>
      <c r="O46" s="37" t="n">
        <f aca="false">LARGE(Table1[[#This Row],[D3]:[C3]],1)</f>
        <v>21</v>
      </c>
      <c r="P46" s="37" t="n">
        <f aca="false">LARGE(Table1[[#This Row],[D3]:[C3]],2)</f>
        <v>14</v>
      </c>
      <c r="Q46" s="37" t="n">
        <f aca="false">LARGE(Table1[[#This Row],[D3]:[C3]],3)</f>
        <v>11</v>
      </c>
      <c r="R46" s="37" t="n">
        <f aca="false">LARGE(Table1[[#This Row],[D3]:[C3]],4)</f>
        <v>7</v>
      </c>
      <c r="S46" s="38" t="n">
        <f aca="false">LARGE(Table1[[#This Row],[D1]:[C1]],1)</f>
        <v>19</v>
      </c>
      <c r="T46" s="38" t="n">
        <f aca="false">LARGE(Table1[[#This Row],[D1]:[C1]],2)</f>
        <v>14</v>
      </c>
      <c r="U46" s="38" t="n">
        <f aca="false">LARGE(Table1[[#This Row],[D1]:[C1]],3)</f>
        <v>13</v>
      </c>
      <c r="V46" s="38" t="n">
        <f aca="false">LARGE(Table1[[#This Row],[D1]:[C1]],4)</f>
        <v>11</v>
      </c>
      <c r="W46" s="39" t="n">
        <f aca="false">LARGE(Table1[[#This Row],[D2]:[C2]],1)</f>
        <v>24</v>
      </c>
      <c r="X46" s="39" t="n">
        <f aca="false">LARGE(Table1[[#This Row],[D2]:[C2]],2)</f>
        <v>16</v>
      </c>
      <c r="Y46" s="39" t="n">
        <f aca="false">LARGE(Table1[[#This Row],[D2]:[C2]],3)</f>
        <v>10</v>
      </c>
      <c r="Z46" s="39" t="n">
        <f aca="false">LARGE(Table1[[#This Row],[D2]:[C2]],4)</f>
        <v>5</v>
      </c>
      <c r="AA46" s="40" t="n">
        <f aca="false">Table1[[#This Row],[DR1]]-Table1[[#This Row],[DR2]]</f>
        <v>7</v>
      </c>
      <c r="AB46" s="40" t="n">
        <f aca="false">Table1[[#This Row],[DR2]]-Table1[[#This Row],[DR3]]</f>
        <v>3</v>
      </c>
      <c r="AC46" s="40" t="n">
        <f aca="false">Table1[[#This Row],[DR3]]-Table1[[#This Row],[DR4]]</f>
        <v>4</v>
      </c>
      <c r="AD46" s="40" t="n">
        <f aca="false">(Table1[[#This Row],[a(D)]]+Table1[[#This Row],[b(D)]])/SUM(Table1[[#This Row],[a(D)]:[c(D)]])</f>
        <v>0.714285714285714</v>
      </c>
      <c r="AE46" s="40" t="n">
        <f aca="false">Table1[[#This Row],[a(D)]]^2/SQRT(Table1[[#This Row],[a(D)]]^2+Table1[[#This Row],[b(D)]]^2+Table1[[#This Row],[c(D)]]^2)</f>
        <v>5.69613429844715</v>
      </c>
      <c r="AF46" s="40" t="n">
        <f aca="false">Table1[[#This Row],[b(D)]]^2/SQRT(Table1[[#This Row],[a(D)]]^2+Table1[[#This Row],[b(D)]]^2+Table1[[#This Row],[c(D)]]^2)</f>
        <v>1.04622874869437</v>
      </c>
      <c r="AG46" s="40" t="n">
        <f aca="false">Table1[[#This Row],[c(D)]]^2/SQRT(Table1[[#This Row],[a(D)]]^2+Table1[[#This Row],[b(D)]]^2+Table1[[#This Row],[c(D)]]^2)</f>
        <v>1.85996221990111</v>
      </c>
      <c r="AH46" s="40" t="n">
        <f aca="false">Table1[[#This Row],[MR1]]-Table1[[#This Row],[MR2]]</f>
        <v>5</v>
      </c>
      <c r="AI46" s="40" t="n">
        <f aca="false">Table1[[#This Row],[MR2]]-Table1[[#This Row],[MR3]]</f>
        <v>1</v>
      </c>
      <c r="AJ46" s="40" t="n">
        <f aca="false">Table1[[#This Row],[MR3]]-Table1[[#This Row],[MR4]]</f>
        <v>2</v>
      </c>
      <c r="AK46" s="40" t="n">
        <f aca="false">(Table1[[#This Row],[a(M)]]+Table1[[#This Row],[b(M)]])/(Table1[[#This Row],[a(M)]]+Table1[[#This Row],[b(M)]]+Table1[[#This Row],[c(M)]])</f>
        <v>0.75</v>
      </c>
      <c r="AL46" s="40" t="n">
        <f aca="false">Table1[[#This Row],[a(M)]]^2/SQRT(Table1[[#This Row],[a(M)]]^2+Table1[[#This Row],[b(M)]]^2+Table1[[#This Row],[c(M)]]^2)</f>
        <v>4.56435464587638</v>
      </c>
      <c r="AM46" s="40" t="n">
        <f aca="false">Table1[[#This Row],[b(M)]]^2/SQRT(Table1[[#This Row],[a(M)]]^2+Table1[[#This Row],[b(M)]]^2+Table1[[#This Row],[c(M)]]^2)</f>
        <v>0.182574185835055</v>
      </c>
      <c r="AN46" s="40" t="n">
        <f aca="false">Table1[[#This Row],[c(M)]]^2/SQRT(Table1[[#This Row],[a(M)]]^2+Table1[[#This Row],[b(M)]]^2+Table1[[#This Row],[c(M)]]^2)</f>
        <v>0.730296743340221</v>
      </c>
      <c r="AO46" s="40" t="n">
        <f aca="false">Table1[[#This Row],[LR1]]-Table1[[#This Row],[LR2]]</f>
        <v>8</v>
      </c>
      <c r="AP46" s="40" t="n">
        <f aca="false">Table1[[#This Row],[LR2]]-Table1[[#This Row],[LR3]]</f>
        <v>6</v>
      </c>
      <c r="AQ46" s="40" t="n">
        <f aca="false">Table1[[#This Row],[LR3]]-Table1[[#This Row],[LR4]]</f>
        <v>5</v>
      </c>
      <c r="AR46" s="40" t="n">
        <f aca="false">(Table1[[#This Row],[a(L)]]+Table1[[#This Row],[b(L)]])/(Table1[[#This Row],[a(L)]]+Table1[[#This Row],[b(L)]]+Table1[[#This Row],[c(L)]])</f>
        <v>0.736842105263158</v>
      </c>
      <c r="AS46" s="40" t="n">
        <f aca="false">Table1[[#This Row],[a(L)]]^2/SQRT(Table1[[#This Row],[a(L)]]^2+Table1[[#This Row],[b(L)]]^2+Table1[[#This Row],[c(L)]]^2)</f>
        <v>5.72433402239946</v>
      </c>
      <c r="AT46" s="40" t="n">
        <f aca="false">Table1[[#This Row],[b(L)]]^2/SQRT(Table1[[#This Row],[a(L)]]^2+Table1[[#This Row],[b(L)]]^2+Table1[[#This Row],[c(L)]]^2)</f>
        <v>3.2199378875997</v>
      </c>
      <c r="AU46" s="40" t="n">
        <f aca="false">Table1[[#This Row],[c(L)]]^2/SQRT(Table1[[#This Row],[a(L)]]^2+Table1[[#This Row],[b(L)]]^2+Table1[[#This Row],[c(L)]]^2)</f>
        <v>2.23606797749979</v>
      </c>
      <c r="AV46" s="41" t="n">
        <f aca="false">_xlfn.VAR.P(Table1[[#This Row],[D3]:[C3]])</f>
        <v>26.1875</v>
      </c>
      <c r="AW46" s="41" t="n">
        <f aca="false">_xlfn.VAR.P(Table1[[#This Row],[D1]:[C1]])</f>
        <v>8.6875</v>
      </c>
      <c r="AX46" s="41" t="n">
        <f aca="false">_xlfn.VAR.P(Table1[[#This Row],[D2]:[C2]])</f>
        <v>50.1875</v>
      </c>
      <c r="AY46" s="42"/>
      <c r="AZ46" s="43"/>
      <c r="BA46" s="44"/>
      <c r="BB4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4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46" s="45"/>
      <c r="BF46" s="45"/>
      <c r="BG46" s="45"/>
      <c r="BH46" s="46" t="n">
        <v>1</v>
      </c>
      <c r="BI46" s="46" t="n">
        <v>1</v>
      </c>
      <c r="BJ46" s="46" t="str">
        <f aca="false">VLOOKUP(Table1[[#This Row],[Man Pri]],Key!$B$1:$D$15,2,FALSE())</f>
        <v>D</v>
      </c>
      <c r="BK46" s="46" t="n">
        <f aca="false">VLOOKUP(Table1[[#This Row],[Man Pri]],Key!$B$1:$D$15,3,FALSE())</f>
        <v>1</v>
      </c>
      <c r="BL46" s="46" t="str">
        <f aca="false">VLOOKUP(Table1[[#This Row],[Man Sec]],Key!$B$1:$D$15,2,FALSE())</f>
        <v>D</v>
      </c>
      <c r="BM46" s="46" t="n">
        <f aca="false">VLOOKUP(Table1[[#This Row],[Man Sec]],Key!$B$1:$D$15,3,FALSE())</f>
        <v>1</v>
      </c>
      <c r="BN46" s="45"/>
      <c r="BO46" s="45"/>
      <c r="BP46" s="45"/>
      <c r="BQ46" s="47"/>
      <c r="BR46" s="47"/>
      <c r="BS46" s="47"/>
      <c r="BT46" s="48"/>
      <c r="BU46" s="48"/>
      <c r="BV46" s="48"/>
      <c r="BW46" s="47" t="e">
        <f aca="false">VLOOKUP(Table1[[#This Row],[AI Pr]],Key!$A$1:$B$15,2,0)</f>
        <v>#N/A</v>
      </c>
      <c r="BX46" s="48" t="e">
        <f aca="false">VLOOKUP(Table1[[#This Row],[AI Sec]],Key!$A$1:$B$15,2,0)</f>
        <v>#N/A</v>
      </c>
      <c r="BY46" s="49" t="e">
        <f aca="false">IF(AND(BW46=BH46,BX46=BI46),"Both Match",IF(BW46=BH46,"Sec Missed",IF(BX46=BI46,"Pri Missed",IF(AND(BW46=BI46,BX46=BH46),"Interchanged","Both Missed"))))</f>
        <v>#N/A</v>
      </c>
      <c r="FJ46" s="0"/>
    </row>
    <row r="47" s="1" customFormat="true" ht="48" hidden="false" customHeight="true" outlineLevel="0" collapsed="false">
      <c r="A47" s="36" t="n">
        <v>2119</v>
      </c>
      <c r="B47" s="36" t="n">
        <v>2119</v>
      </c>
      <c r="C47" s="36" t="n">
        <v>19</v>
      </c>
      <c r="D47" s="36" t="n">
        <v>12</v>
      </c>
      <c r="E47" s="36" t="n">
        <v>15</v>
      </c>
      <c r="F47" s="36" t="n">
        <v>19</v>
      </c>
      <c r="G47" s="36" t="n">
        <v>7</v>
      </c>
      <c r="H47" s="36" t="n">
        <v>23.5</v>
      </c>
      <c r="I47" s="36" t="n">
        <v>22</v>
      </c>
      <c r="J47" s="36" t="n">
        <v>16</v>
      </c>
      <c r="K47" s="36" t="n">
        <v>12</v>
      </c>
      <c r="L47" s="36" t="n">
        <v>16</v>
      </c>
      <c r="M47" s="36" t="n">
        <v>17</v>
      </c>
      <c r="N47" s="36" t="n">
        <v>18</v>
      </c>
      <c r="O47" s="37" t="n">
        <f aca="false">LARGE(Table1[[#This Row],[D3]:[C3]],1)</f>
        <v>18</v>
      </c>
      <c r="P47" s="37" t="n">
        <f aca="false">LARGE(Table1[[#This Row],[D3]:[C3]],2)</f>
        <v>17</v>
      </c>
      <c r="Q47" s="37" t="n">
        <f aca="false">LARGE(Table1[[#This Row],[D3]:[C3]],3)</f>
        <v>16</v>
      </c>
      <c r="R47" s="37" t="n">
        <f aca="false">LARGE(Table1[[#This Row],[D3]:[C3]],4)</f>
        <v>12</v>
      </c>
      <c r="S47" s="38" t="n">
        <f aca="false">LARGE(Table1[[#This Row],[D1]:[C1]],1)</f>
        <v>19</v>
      </c>
      <c r="T47" s="38" t="n">
        <f aca="false">LARGE(Table1[[#This Row],[D1]:[C1]],2)</f>
        <v>19</v>
      </c>
      <c r="U47" s="38" t="n">
        <f aca="false">LARGE(Table1[[#This Row],[D1]:[C1]],3)</f>
        <v>15</v>
      </c>
      <c r="V47" s="38" t="n">
        <f aca="false">LARGE(Table1[[#This Row],[D1]:[C1]],4)</f>
        <v>12</v>
      </c>
      <c r="W47" s="39" t="n">
        <f aca="false">LARGE(Table1[[#This Row],[D2]:[C2]],1)</f>
        <v>23.5</v>
      </c>
      <c r="X47" s="39" t="n">
        <f aca="false">LARGE(Table1[[#This Row],[D2]:[C2]],2)</f>
        <v>22</v>
      </c>
      <c r="Y47" s="39" t="n">
        <f aca="false">LARGE(Table1[[#This Row],[D2]:[C2]],3)</f>
        <v>16</v>
      </c>
      <c r="Z47" s="39" t="n">
        <f aca="false">LARGE(Table1[[#This Row],[D2]:[C2]],4)</f>
        <v>7</v>
      </c>
      <c r="AA47" s="40" t="n">
        <f aca="false">Table1[[#This Row],[DR1]]-Table1[[#This Row],[DR2]]</f>
        <v>1</v>
      </c>
      <c r="AB47" s="40" t="n">
        <f aca="false">Table1[[#This Row],[DR2]]-Table1[[#This Row],[DR3]]</f>
        <v>1</v>
      </c>
      <c r="AC47" s="40" t="n">
        <f aca="false">Table1[[#This Row],[DR3]]-Table1[[#This Row],[DR4]]</f>
        <v>4</v>
      </c>
      <c r="AD47" s="40" t="n">
        <f aca="false">(Table1[[#This Row],[a(D)]]+Table1[[#This Row],[b(D)]])/SUM(Table1[[#This Row],[a(D)]:[c(D)]])</f>
        <v>0.333333333333333</v>
      </c>
      <c r="AE47" s="40" t="n">
        <f aca="false">Table1[[#This Row],[a(D)]]^2/SQRT(Table1[[#This Row],[a(D)]]^2+Table1[[#This Row],[b(D)]]^2+Table1[[#This Row],[c(D)]]^2)</f>
        <v>0.235702260395516</v>
      </c>
      <c r="AF47" s="40" t="n">
        <f aca="false">Table1[[#This Row],[b(D)]]^2/SQRT(Table1[[#This Row],[a(D)]]^2+Table1[[#This Row],[b(D)]]^2+Table1[[#This Row],[c(D)]]^2)</f>
        <v>0.235702260395516</v>
      </c>
      <c r="AG47" s="40" t="n">
        <f aca="false">Table1[[#This Row],[c(D)]]^2/SQRT(Table1[[#This Row],[a(D)]]^2+Table1[[#This Row],[b(D)]]^2+Table1[[#This Row],[c(D)]]^2)</f>
        <v>3.77123616632825</v>
      </c>
      <c r="AH47" s="40" t="n">
        <f aca="false">Table1[[#This Row],[MR1]]-Table1[[#This Row],[MR2]]</f>
        <v>0</v>
      </c>
      <c r="AI47" s="40" t="n">
        <f aca="false">Table1[[#This Row],[MR2]]-Table1[[#This Row],[MR3]]</f>
        <v>4</v>
      </c>
      <c r="AJ47" s="40" t="n">
        <f aca="false">Table1[[#This Row],[MR3]]-Table1[[#This Row],[MR4]]</f>
        <v>3</v>
      </c>
      <c r="AK47" s="40" t="n">
        <f aca="false">(Table1[[#This Row],[a(M)]]+Table1[[#This Row],[b(M)]])/(Table1[[#This Row],[a(M)]]+Table1[[#This Row],[b(M)]]+Table1[[#This Row],[c(M)]])</f>
        <v>0.571428571428571</v>
      </c>
      <c r="AL47" s="40" t="n">
        <f aca="false">Table1[[#This Row],[a(M)]]^2/SQRT(Table1[[#This Row],[a(M)]]^2+Table1[[#This Row],[b(M)]]^2+Table1[[#This Row],[c(M)]]^2)</f>
        <v>0</v>
      </c>
      <c r="AM47" s="40" t="n">
        <f aca="false">Table1[[#This Row],[b(M)]]^2/SQRT(Table1[[#This Row],[a(M)]]^2+Table1[[#This Row],[b(M)]]^2+Table1[[#This Row],[c(M)]]^2)</f>
        <v>3.2</v>
      </c>
      <c r="AN47" s="40" t="n">
        <f aca="false">Table1[[#This Row],[c(M)]]^2/SQRT(Table1[[#This Row],[a(M)]]^2+Table1[[#This Row],[b(M)]]^2+Table1[[#This Row],[c(M)]]^2)</f>
        <v>1.8</v>
      </c>
      <c r="AO47" s="40" t="n">
        <f aca="false">Table1[[#This Row],[LR1]]-Table1[[#This Row],[LR2]]</f>
        <v>1.5</v>
      </c>
      <c r="AP47" s="40" t="n">
        <f aca="false">Table1[[#This Row],[LR2]]-Table1[[#This Row],[LR3]]</f>
        <v>6</v>
      </c>
      <c r="AQ47" s="40" t="n">
        <f aca="false">Table1[[#This Row],[LR3]]-Table1[[#This Row],[LR4]]</f>
        <v>9</v>
      </c>
      <c r="AR47" s="40" t="n">
        <f aca="false">(Table1[[#This Row],[a(L)]]+Table1[[#This Row],[b(L)]])/(Table1[[#This Row],[a(L)]]+Table1[[#This Row],[b(L)]]+Table1[[#This Row],[c(L)]])</f>
        <v>0.454545454545455</v>
      </c>
      <c r="AS47" s="40" t="n">
        <f aca="false">Table1[[#This Row],[a(L)]]^2/SQRT(Table1[[#This Row],[a(L)]]^2+Table1[[#This Row],[b(L)]]^2+Table1[[#This Row],[c(L)]]^2)</f>
        <v>0.206040845923034</v>
      </c>
      <c r="AT47" s="40" t="n">
        <f aca="false">Table1[[#This Row],[b(L)]]^2/SQRT(Table1[[#This Row],[a(L)]]^2+Table1[[#This Row],[b(L)]]^2+Table1[[#This Row],[c(L)]]^2)</f>
        <v>3.29665353476854</v>
      </c>
      <c r="AU47" s="40" t="n">
        <f aca="false">Table1[[#This Row],[c(L)]]^2/SQRT(Table1[[#This Row],[a(L)]]^2+Table1[[#This Row],[b(L)]]^2+Table1[[#This Row],[c(L)]]^2)</f>
        <v>7.41747045322921</v>
      </c>
      <c r="AV47" s="50" t="n">
        <f aca="false">_xlfn.VAR.P(Table1[[#This Row],[D3]:[C3]])</f>
        <v>5.1875</v>
      </c>
      <c r="AW47" s="50" t="n">
        <f aca="false">_xlfn.VAR.P(Table1[[#This Row],[D1]:[C1]])</f>
        <v>8.6875</v>
      </c>
      <c r="AX47" s="50" t="n">
        <f aca="false">_xlfn.VAR.P(Table1[[#This Row],[D2]:[C2]])</f>
        <v>42.046875</v>
      </c>
      <c r="AY47" s="42"/>
      <c r="AZ47" s="43"/>
      <c r="BA47" s="44"/>
      <c r="BB4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4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4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47" s="45"/>
      <c r="BF47" s="45"/>
      <c r="BG47" s="45"/>
      <c r="BH47" s="46" t="n">
        <v>8</v>
      </c>
      <c r="BI47" s="46" t="n">
        <v>8</v>
      </c>
      <c r="BJ47" s="46" t="str">
        <f aca="false">VLOOKUP(Table1[[#This Row],[Man Pri]],Key!$B$1:$D$15,2,FALSE())</f>
        <v>IS</v>
      </c>
      <c r="BK47" s="46" t="n">
        <f aca="false">VLOOKUP(Table1[[#This Row],[Man Pri]],Key!$B$1:$D$15,3,FALSE())</f>
        <v>2</v>
      </c>
      <c r="BL47" s="46" t="str">
        <f aca="false">VLOOKUP(Table1[[#This Row],[Man Sec]],Key!$B$1:$D$15,2,FALSE())</f>
        <v>IS</v>
      </c>
      <c r="BM47" s="46" t="n">
        <f aca="false">VLOOKUP(Table1[[#This Row],[Man Sec]],Key!$B$1:$D$15,3,FALSE())</f>
        <v>2</v>
      </c>
      <c r="BN47" s="45"/>
      <c r="BO47" s="45"/>
      <c r="BP47" s="45"/>
      <c r="BQ47" s="47"/>
      <c r="BR47" s="47"/>
      <c r="BS47" s="47"/>
      <c r="BT47" s="48"/>
      <c r="BU47" s="48"/>
      <c r="BV47" s="48"/>
      <c r="BW47" s="47" t="e">
        <f aca="false">VLOOKUP(Table1[[#This Row],[AI Pr]],Key!$A$1:$B$15,2,0)</f>
        <v>#N/A</v>
      </c>
      <c r="BX47" s="48" t="e">
        <f aca="false">VLOOKUP(Table1[[#This Row],[AI Sec]],Key!$A$1:$B$15,2,0)</f>
        <v>#N/A</v>
      </c>
      <c r="BY47" s="49" t="e">
        <f aca="false">IF(AND(BW47=BH47,BX47=BI47),"Both Match",IF(BW47=BH47,"Sec Missed",IF(BX47=BI47,"Pri Missed",IF(AND(BW47=BI47,BX47=BH47),"Interchanged","Both Missed"))))</f>
        <v>#N/A</v>
      </c>
      <c r="FJ47" s="0"/>
    </row>
    <row r="48" s="1" customFormat="true" ht="48" hidden="false" customHeight="true" outlineLevel="0" collapsed="false">
      <c r="A48" s="36" t="n">
        <v>2120</v>
      </c>
      <c r="B48" s="36" t="n">
        <v>2120</v>
      </c>
      <c r="C48" s="36" t="n">
        <v>23</v>
      </c>
      <c r="D48" s="36" t="n">
        <v>14</v>
      </c>
      <c r="E48" s="36" t="n">
        <v>13</v>
      </c>
      <c r="F48" s="36" t="n">
        <v>13</v>
      </c>
      <c r="G48" s="36" t="n">
        <v>20</v>
      </c>
      <c r="H48" s="36" t="n">
        <v>7</v>
      </c>
      <c r="I48" s="36" t="n">
        <v>9</v>
      </c>
      <c r="J48" s="36" t="n">
        <v>22</v>
      </c>
      <c r="K48" s="36" t="n">
        <v>21</v>
      </c>
      <c r="L48" s="36" t="n">
        <v>9.5</v>
      </c>
      <c r="M48" s="36" t="n">
        <v>11</v>
      </c>
      <c r="N48" s="36" t="n">
        <v>18</v>
      </c>
      <c r="O48" s="37" t="n">
        <f aca="false">LARGE(Table1[[#This Row],[D3]:[C3]],1)</f>
        <v>21</v>
      </c>
      <c r="P48" s="37" t="n">
        <f aca="false">LARGE(Table1[[#This Row],[D3]:[C3]],2)</f>
        <v>18</v>
      </c>
      <c r="Q48" s="37" t="n">
        <f aca="false">LARGE(Table1[[#This Row],[D3]:[C3]],3)</f>
        <v>11</v>
      </c>
      <c r="R48" s="37" t="n">
        <f aca="false">LARGE(Table1[[#This Row],[D3]:[C3]],4)</f>
        <v>9.5</v>
      </c>
      <c r="S48" s="38" t="n">
        <f aca="false">LARGE(Table1[[#This Row],[D1]:[C1]],1)</f>
        <v>23</v>
      </c>
      <c r="T48" s="38" t="n">
        <f aca="false">LARGE(Table1[[#This Row],[D1]:[C1]],2)</f>
        <v>14</v>
      </c>
      <c r="U48" s="38" t="n">
        <f aca="false">LARGE(Table1[[#This Row],[D1]:[C1]],3)</f>
        <v>13</v>
      </c>
      <c r="V48" s="38" t="n">
        <f aca="false">LARGE(Table1[[#This Row],[D1]:[C1]],4)</f>
        <v>13</v>
      </c>
      <c r="W48" s="39" t="n">
        <f aca="false">LARGE(Table1[[#This Row],[D2]:[C2]],1)</f>
        <v>22</v>
      </c>
      <c r="X48" s="39" t="n">
        <f aca="false">LARGE(Table1[[#This Row],[D2]:[C2]],2)</f>
        <v>20</v>
      </c>
      <c r="Y48" s="39" t="n">
        <f aca="false">LARGE(Table1[[#This Row],[D2]:[C2]],3)</f>
        <v>9</v>
      </c>
      <c r="Z48" s="39" t="n">
        <f aca="false">LARGE(Table1[[#This Row],[D2]:[C2]],4)</f>
        <v>7</v>
      </c>
      <c r="AA48" s="40" t="n">
        <f aca="false">Table1[[#This Row],[DR1]]-Table1[[#This Row],[DR2]]</f>
        <v>3</v>
      </c>
      <c r="AB48" s="40" t="n">
        <f aca="false">Table1[[#This Row],[DR2]]-Table1[[#This Row],[DR3]]</f>
        <v>7</v>
      </c>
      <c r="AC48" s="40" t="n">
        <f aca="false">Table1[[#This Row],[DR3]]-Table1[[#This Row],[DR4]]</f>
        <v>1.5</v>
      </c>
      <c r="AD48" s="40" t="n">
        <f aca="false">(Table1[[#This Row],[a(D)]]+Table1[[#This Row],[b(D)]])/SUM(Table1[[#This Row],[a(D)]:[c(D)]])</f>
        <v>0.869565217391304</v>
      </c>
      <c r="AE48" s="40" t="n">
        <f aca="false">Table1[[#This Row],[a(D)]]^2/SQRT(Table1[[#This Row],[a(D)]]^2+Table1[[#This Row],[b(D)]]^2+Table1[[#This Row],[c(D)]]^2)</f>
        <v>1.1594819275215</v>
      </c>
      <c r="AF48" s="40" t="n">
        <f aca="false">Table1[[#This Row],[b(D)]]^2/SQRT(Table1[[#This Row],[a(D)]]^2+Table1[[#This Row],[b(D)]]^2+Table1[[#This Row],[c(D)]]^2)</f>
        <v>6.31273493872814</v>
      </c>
      <c r="AG48" s="40" t="n">
        <f aca="false">Table1[[#This Row],[c(D)]]^2/SQRT(Table1[[#This Row],[a(D)]]^2+Table1[[#This Row],[b(D)]]^2+Table1[[#This Row],[c(D)]]^2)</f>
        <v>0.289870481880374</v>
      </c>
      <c r="AH48" s="40" t="n">
        <f aca="false">Table1[[#This Row],[MR1]]-Table1[[#This Row],[MR2]]</f>
        <v>9</v>
      </c>
      <c r="AI48" s="40" t="n">
        <f aca="false">Table1[[#This Row],[MR2]]-Table1[[#This Row],[MR3]]</f>
        <v>1</v>
      </c>
      <c r="AJ48" s="40" t="n">
        <f aca="false">Table1[[#This Row],[MR3]]-Table1[[#This Row],[MR4]]</f>
        <v>0</v>
      </c>
      <c r="AK48" s="40" t="n">
        <f aca="false">(Table1[[#This Row],[a(M)]]+Table1[[#This Row],[b(M)]])/(Table1[[#This Row],[a(M)]]+Table1[[#This Row],[b(M)]]+Table1[[#This Row],[c(M)]])</f>
        <v>1</v>
      </c>
      <c r="AL48" s="40" t="n">
        <f aca="false">Table1[[#This Row],[a(M)]]^2/SQRT(Table1[[#This Row],[a(M)]]^2+Table1[[#This Row],[b(M)]]^2+Table1[[#This Row],[c(M)]]^2)</f>
        <v>8.94495361206257</v>
      </c>
      <c r="AM48" s="40" t="n">
        <f aca="false">Table1[[#This Row],[b(M)]]^2/SQRT(Table1[[#This Row],[a(M)]]^2+Table1[[#This Row],[b(M)]]^2+Table1[[#This Row],[c(M)]]^2)</f>
        <v>0.110431526074847</v>
      </c>
      <c r="AN48" s="40" t="n">
        <f aca="false">Table1[[#This Row],[c(M)]]^2/SQRT(Table1[[#This Row],[a(M)]]^2+Table1[[#This Row],[b(M)]]^2+Table1[[#This Row],[c(M)]]^2)</f>
        <v>0</v>
      </c>
      <c r="AO48" s="40" t="n">
        <f aca="false">Table1[[#This Row],[LR1]]-Table1[[#This Row],[LR2]]</f>
        <v>2</v>
      </c>
      <c r="AP48" s="40" t="n">
        <f aca="false">Table1[[#This Row],[LR2]]-Table1[[#This Row],[LR3]]</f>
        <v>11</v>
      </c>
      <c r="AQ48" s="40" t="n">
        <f aca="false">Table1[[#This Row],[LR3]]-Table1[[#This Row],[LR4]]</f>
        <v>2</v>
      </c>
      <c r="AR48" s="40" t="n">
        <f aca="false">(Table1[[#This Row],[a(L)]]+Table1[[#This Row],[b(L)]])/(Table1[[#This Row],[a(L)]]+Table1[[#This Row],[b(L)]]+Table1[[#This Row],[c(L)]])</f>
        <v>0.866666666666667</v>
      </c>
      <c r="AS48" s="40" t="n">
        <f aca="false">Table1[[#This Row],[a(L)]]^2/SQRT(Table1[[#This Row],[a(L)]]^2+Table1[[#This Row],[b(L)]]^2+Table1[[#This Row],[c(L)]]^2)</f>
        <v>0.35218036253025</v>
      </c>
      <c r="AT48" s="40" t="n">
        <f aca="false">Table1[[#This Row],[b(L)]]^2/SQRT(Table1[[#This Row],[a(L)]]^2+Table1[[#This Row],[b(L)]]^2+Table1[[#This Row],[c(L)]]^2)</f>
        <v>10.65345596654</v>
      </c>
      <c r="AU48" s="40" t="n">
        <f aca="false">Table1[[#This Row],[c(L)]]^2/SQRT(Table1[[#This Row],[a(L)]]^2+Table1[[#This Row],[b(L)]]^2+Table1[[#This Row],[c(L)]]^2)</f>
        <v>0.35218036253025</v>
      </c>
      <c r="AV48" s="50" t="n">
        <f aca="false">_xlfn.VAR.P(Table1[[#This Row],[D3]:[C3]])</f>
        <v>22.796875</v>
      </c>
      <c r="AW48" s="50" t="n">
        <f aca="false">_xlfn.VAR.P(Table1[[#This Row],[D1]:[C1]])</f>
        <v>17.6875</v>
      </c>
      <c r="AX48" s="50" t="n">
        <f aca="false">_xlfn.VAR.P(Table1[[#This Row],[D2]:[C2]])</f>
        <v>43.25</v>
      </c>
      <c r="AY48" s="42"/>
      <c r="AZ48" s="43"/>
      <c r="BA48" s="44"/>
      <c r="BB4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4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48" s="45"/>
      <c r="BF48" s="45"/>
      <c r="BG48" s="45"/>
      <c r="BH48" s="46" t="n">
        <v>7</v>
      </c>
      <c r="BI48" s="46" t="n">
        <v>1</v>
      </c>
      <c r="BJ48" s="46" t="str">
        <f aca="false">VLOOKUP(Table1[[#This Row],[Man Pri]],Key!$B$1:$D$15,2,FALSE())</f>
        <v>DC</v>
      </c>
      <c r="BK48" s="46" t="n">
        <f aca="false">VLOOKUP(Table1[[#This Row],[Man Pri]],Key!$B$1:$D$15,3,FALSE())</f>
        <v>2</v>
      </c>
      <c r="BL48" s="46" t="str">
        <f aca="false">VLOOKUP(Table1[[#This Row],[Man Sec]],Key!$B$1:$D$15,2,FALSE())</f>
        <v>D</v>
      </c>
      <c r="BM48" s="46" t="n">
        <f aca="false">VLOOKUP(Table1[[#This Row],[Man Sec]],Key!$B$1:$D$15,3,FALSE())</f>
        <v>1</v>
      </c>
      <c r="BN48" s="45"/>
      <c r="BO48" s="45"/>
      <c r="BP48" s="45"/>
      <c r="BQ48" s="47"/>
      <c r="BR48" s="55"/>
      <c r="BS48" s="47"/>
      <c r="BT48" s="48"/>
      <c r="BU48" s="56"/>
      <c r="BV48" s="48"/>
      <c r="BW48" s="47" t="e">
        <f aca="false">VLOOKUP(Table1[[#This Row],[AI Pr]],Key!$A$1:$B$15,2,0)</f>
        <v>#N/A</v>
      </c>
      <c r="BX48" s="48" t="e">
        <f aca="false">VLOOKUP(Table1[[#This Row],[AI Sec]],Key!$A$1:$B$15,2,0)</f>
        <v>#N/A</v>
      </c>
      <c r="BY48" s="49" t="e">
        <f aca="false">IF(AND(BW48=BH48,BX48=BI48),"Both Match",IF(BW48=BH48,"Sec Missed",IF(BX48=BI48,"Pri Missed",IF(AND(BW48=BI48,BX48=BH48),"Interchanged","Both Missed"))))</f>
        <v>#N/A</v>
      </c>
      <c r="FJ48" s="0"/>
    </row>
    <row r="49" s="1" customFormat="true" ht="48" hidden="false" customHeight="true" outlineLevel="0" collapsed="false">
      <c r="A49" s="36" t="n">
        <v>2121</v>
      </c>
      <c r="B49" s="36" t="n">
        <v>2121</v>
      </c>
      <c r="C49" s="36" t="n">
        <v>14</v>
      </c>
      <c r="D49" s="36" t="n">
        <v>14</v>
      </c>
      <c r="E49" s="36" t="n">
        <v>13</v>
      </c>
      <c r="F49" s="36" t="n">
        <v>24</v>
      </c>
      <c r="G49" s="36" t="n">
        <v>20</v>
      </c>
      <c r="H49" s="36" t="n">
        <v>4</v>
      </c>
      <c r="I49" s="36" t="n">
        <v>12</v>
      </c>
      <c r="J49" s="36" t="n">
        <v>22</v>
      </c>
      <c r="K49" s="36" t="n">
        <v>16</v>
      </c>
      <c r="L49" s="36" t="n">
        <v>8</v>
      </c>
      <c r="M49" s="36" t="n">
        <v>12</v>
      </c>
      <c r="N49" s="36" t="n">
        <v>24</v>
      </c>
      <c r="O49" s="37" t="n">
        <f aca="false">LARGE(Table1[[#This Row],[D3]:[C3]],1)</f>
        <v>24</v>
      </c>
      <c r="P49" s="37" t="n">
        <f aca="false">LARGE(Table1[[#This Row],[D3]:[C3]],2)</f>
        <v>16</v>
      </c>
      <c r="Q49" s="37" t="n">
        <f aca="false">LARGE(Table1[[#This Row],[D3]:[C3]],3)</f>
        <v>12</v>
      </c>
      <c r="R49" s="37" t="n">
        <f aca="false">LARGE(Table1[[#This Row],[D3]:[C3]],4)</f>
        <v>8</v>
      </c>
      <c r="S49" s="38" t="n">
        <f aca="false">LARGE(Table1[[#This Row],[D1]:[C1]],1)</f>
        <v>24</v>
      </c>
      <c r="T49" s="38" t="n">
        <f aca="false">LARGE(Table1[[#This Row],[D1]:[C1]],2)</f>
        <v>14</v>
      </c>
      <c r="U49" s="38" t="n">
        <f aca="false">LARGE(Table1[[#This Row],[D1]:[C1]],3)</f>
        <v>14</v>
      </c>
      <c r="V49" s="38" t="n">
        <f aca="false">LARGE(Table1[[#This Row],[D1]:[C1]],4)</f>
        <v>13</v>
      </c>
      <c r="W49" s="39" t="n">
        <f aca="false">LARGE(Table1[[#This Row],[D2]:[C2]],1)</f>
        <v>22</v>
      </c>
      <c r="X49" s="39" t="n">
        <f aca="false">LARGE(Table1[[#This Row],[D2]:[C2]],2)</f>
        <v>20</v>
      </c>
      <c r="Y49" s="39" t="n">
        <f aca="false">LARGE(Table1[[#This Row],[D2]:[C2]],3)</f>
        <v>12</v>
      </c>
      <c r="Z49" s="39" t="n">
        <f aca="false">LARGE(Table1[[#This Row],[D2]:[C2]],4)</f>
        <v>4</v>
      </c>
      <c r="AA49" s="40" t="n">
        <f aca="false">Table1[[#This Row],[DR1]]-Table1[[#This Row],[DR2]]</f>
        <v>8</v>
      </c>
      <c r="AB49" s="40" t="n">
        <f aca="false">Table1[[#This Row],[DR2]]-Table1[[#This Row],[DR3]]</f>
        <v>4</v>
      </c>
      <c r="AC49" s="40" t="n">
        <f aca="false">Table1[[#This Row],[DR3]]-Table1[[#This Row],[DR4]]</f>
        <v>4</v>
      </c>
      <c r="AD49" s="40" t="n">
        <f aca="false">(Table1[[#This Row],[a(D)]]+Table1[[#This Row],[b(D)]])/SUM(Table1[[#This Row],[a(D)]:[c(D)]])</f>
        <v>0.75</v>
      </c>
      <c r="AE49" s="40" t="n">
        <f aca="false">Table1[[#This Row],[a(D)]]^2/SQRT(Table1[[#This Row],[a(D)]]^2+Table1[[#This Row],[b(D)]]^2+Table1[[#This Row],[c(D)]]^2)</f>
        <v>6.53197264742181</v>
      </c>
      <c r="AF49" s="40" t="n">
        <f aca="false">Table1[[#This Row],[b(D)]]^2/SQRT(Table1[[#This Row],[a(D)]]^2+Table1[[#This Row],[b(D)]]^2+Table1[[#This Row],[c(D)]]^2)</f>
        <v>1.63299316185545</v>
      </c>
      <c r="AG49" s="40" t="n">
        <f aca="false">Table1[[#This Row],[c(D)]]^2/SQRT(Table1[[#This Row],[a(D)]]^2+Table1[[#This Row],[b(D)]]^2+Table1[[#This Row],[c(D)]]^2)</f>
        <v>1.63299316185545</v>
      </c>
      <c r="AH49" s="40" t="n">
        <f aca="false">Table1[[#This Row],[MR1]]-Table1[[#This Row],[MR2]]</f>
        <v>10</v>
      </c>
      <c r="AI49" s="40" t="n">
        <f aca="false">Table1[[#This Row],[MR2]]-Table1[[#This Row],[MR3]]</f>
        <v>0</v>
      </c>
      <c r="AJ49" s="40" t="n">
        <f aca="false">Table1[[#This Row],[MR3]]-Table1[[#This Row],[MR4]]</f>
        <v>1</v>
      </c>
      <c r="AK49" s="40" t="n">
        <f aca="false">(Table1[[#This Row],[a(M)]]+Table1[[#This Row],[b(M)]])/(Table1[[#This Row],[a(M)]]+Table1[[#This Row],[b(M)]]+Table1[[#This Row],[c(M)]])</f>
        <v>0.909090909090909</v>
      </c>
      <c r="AL49" s="40" t="n">
        <f aca="false">Table1[[#This Row],[a(M)]]^2/SQRT(Table1[[#This Row],[a(M)]]^2+Table1[[#This Row],[b(M)]]^2+Table1[[#This Row],[c(M)]]^2)</f>
        <v>9.95037190209989</v>
      </c>
      <c r="AM49" s="40" t="n">
        <f aca="false">Table1[[#This Row],[b(M)]]^2/SQRT(Table1[[#This Row],[a(M)]]^2+Table1[[#This Row],[b(M)]]^2+Table1[[#This Row],[c(M)]]^2)</f>
        <v>0</v>
      </c>
      <c r="AN49" s="40" t="n">
        <f aca="false">Table1[[#This Row],[c(M)]]^2/SQRT(Table1[[#This Row],[a(M)]]^2+Table1[[#This Row],[b(M)]]^2+Table1[[#This Row],[c(M)]]^2)</f>
        <v>0.0995037190209989</v>
      </c>
      <c r="AO49" s="40" t="n">
        <f aca="false">Table1[[#This Row],[LR1]]-Table1[[#This Row],[LR2]]</f>
        <v>2</v>
      </c>
      <c r="AP49" s="40" t="n">
        <f aca="false">Table1[[#This Row],[LR2]]-Table1[[#This Row],[LR3]]</f>
        <v>8</v>
      </c>
      <c r="AQ49" s="40" t="n">
        <f aca="false">Table1[[#This Row],[LR3]]-Table1[[#This Row],[LR4]]</f>
        <v>8</v>
      </c>
      <c r="AR49" s="40" t="n">
        <f aca="false">(Table1[[#This Row],[a(L)]]+Table1[[#This Row],[b(L)]])/(Table1[[#This Row],[a(L)]]+Table1[[#This Row],[b(L)]]+Table1[[#This Row],[c(L)]])</f>
        <v>0.555555555555556</v>
      </c>
      <c r="AS49" s="40" t="n">
        <f aca="false">Table1[[#This Row],[a(L)]]^2/SQRT(Table1[[#This Row],[a(L)]]^2+Table1[[#This Row],[b(L)]]^2+Table1[[#This Row],[c(L)]]^2)</f>
        <v>0.348155311911396</v>
      </c>
      <c r="AT49" s="40" t="n">
        <f aca="false">Table1[[#This Row],[b(L)]]^2/SQRT(Table1[[#This Row],[a(L)]]^2+Table1[[#This Row],[b(L)]]^2+Table1[[#This Row],[c(L)]]^2)</f>
        <v>5.57048499058233</v>
      </c>
      <c r="AU49" s="40" t="n">
        <f aca="false">Table1[[#This Row],[c(L)]]^2/SQRT(Table1[[#This Row],[a(L)]]^2+Table1[[#This Row],[b(L)]]^2+Table1[[#This Row],[c(L)]]^2)</f>
        <v>5.57048499058233</v>
      </c>
      <c r="AV49" s="41" t="n">
        <f aca="false">_xlfn.VAR.P(Table1[[#This Row],[D3]:[C3]])</f>
        <v>35</v>
      </c>
      <c r="AW49" s="41" t="n">
        <f aca="false">_xlfn.VAR.P(Table1[[#This Row],[D1]:[C1]])</f>
        <v>20.1875</v>
      </c>
      <c r="AX49" s="41" t="n">
        <f aca="false">_xlfn.VAR.P(Table1[[#This Row],[D2]:[C2]])</f>
        <v>50.75</v>
      </c>
      <c r="AY49" s="42"/>
      <c r="AZ49" s="43"/>
      <c r="BA49" s="44"/>
      <c r="BB4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4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4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49" s="45"/>
      <c r="BF49" s="45"/>
      <c r="BG49" s="45"/>
      <c r="BH49" s="46" t="n">
        <v>4</v>
      </c>
      <c r="BI49" s="46" t="n">
        <v>7</v>
      </c>
      <c r="BJ49" s="46" t="str">
        <f aca="false">VLOOKUP(Table1[[#This Row],[Man Pri]],Key!$B$1:$D$15,2,FALSE())</f>
        <v>C</v>
      </c>
      <c r="BK49" s="46" t="n">
        <f aca="false">VLOOKUP(Table1[[#This Row],[Man Pri]],Key!$B$1:$D$15,3,FALSE())</f>
        <v>1</v>
      </c>
      <c r="BL49" s="46" t="str">
        <f aca="false">VLOOKUP(Table1[[#This Row],[Man Sec]],Key!$B$1:$D$15,2,FALSE())</f>
        <v>DC</v>
      </c>
      <c r="BM49" s="46" t="n">
        <f aca="false">VLOOKUP(Table1[[#This Row],[Man Sec]],Key!$B$1:$D$15,3,FALSE())</f>
        <v>2</v>
      </c>
      <c r="BN49" s="45"/>
      <c r="BO49" s="45"/>
      <c r="BP49" s="45"/>
      <c r="BQ49" s="47"/>
      <c r="BR49" s="47"/>
      <c r="BS49" s="47"/>
      <c r="BT49" s="48"/>
      <c r="BU49" s="48"/>
      <c r="BV49" s="48"/>
      <c r="BW49" s="47" t="e">
        <f aca="false">VLOOKUP(Table1[[#This Row],[AI Pr]],Key!$A$1:$B$15,2,0)</f>
        <v>#N/A</v>
      </c>
      <c r="BX49" s="48" t="e">
        <f aca="false">VLOOKUP(Table1[[#This Row],[AI Sec]],Key!$A$1:$B$15,2,0)</f>
        <v>#N/A</v>
      </c>
      <c r="BY49" s="49" t="e">
        <f aca="false">IF(AND(BW49=BH49,BX49=BI49),"Both Match",IF(BW49=BH49,"Sec Missed",IF(BX49=BI49,"Pri Missed",IF(AND(BW49=BI49,BX49=BH49),"Interchanged","Both Missed"))))</f>
        <v>#N/A</v>
      </c>
      <c r="FJ49" s="0"/>
    </row>
    <row r="50" s="1" customFormat="true" ht="48" hidden="false" customHeight="true" outlineLevel="0" collapsed="false">
      <c r="A50" s="36" t="n">
        <v>2122</v>
      </c>
      <c r="B50" s="36" t="n">
        <v>2122</v>
      </c>
      <c r="C50" s="36" t="n">
        <v>14</v>
      </c>
      <c r="D50" s="36" t="n">
        <v>16</v>
      </c>
      <c r="E50" s="36" t="n">
        <v>7</v>
      </c>
      <c r="F50" s="36" t="n">
        <v>27</v>
      </c>
      <c r="G50" s="36" t="n">
        <v>14</v>
      </c>
      <c r="H50" s="36" t="n">
        <v>4</v>
      </c>
      <c r="I50" s="36" t="n">
        <v>18</v>
      </c>
      <c r="J50" s="36" t="n">
        <v>24</v>
      </c>
      <c r="K50" s="36" t="n">
        <v>14.5</v>
      </c>
      <c r="L50" s="36" t="n">
        <v>9.5</v>
      </c>
      <c r="M50" s="36" t="n">
        <v>11</v>
      </c>
      <c r="N50" s="36" t="n">
        <v>25.3333333333333</v>
      </c>
      <c r="O50" s="37" t="n">
        <f aca="false">LARGE(Table1[[#This Row],[D3]:[C3]],1)</f>
        <v>25.3333333333333</v>
      </c>
      <c r="P50" s="37" t="n">
        <f aca="false">LARGE(Table1[[#This Row],[D3]:[C3]],2)</f>
        <v>14.5</v>
      </c>
      <c r="Q50" s="37" t="n">
        <f aca="false">LARGE(Table1[[#This Row],[D3]:[C3]],3)</f>
        <v>11</v>
      </c>
      <c r="R50" s="37" t="n">
        <f aca="false">LARGE(Table1[[#This Row],[D3]:[C3]],4)</f>
        <v>9.5</v>
      </c>
      <c r="S50" s="38" t="n">
        <f aca="false">LARGE(Table1[[#This Row],[D1]:[C1]],1)</f>
        <v>27</v>
      </c>
      <c r="T50" s="38" t="n">
        <f aca="false">LARGE(Table1[[#This Row],[D1]:[C1]],2)</f>
        <v>16</v>
      </c>
      <c r="U50" s="38" t="n">
        <f aca="false">LARGE(Table1[[#This Row],[D1]:[C1]],3)</f>
        <v>14</v>
      </c>
      <c r="V50" s="38" t="n">
        <f aca="false">LARGE(Table1[[#This Row],[D1]:[C1]],4)</f>
        <v>7</v>
      </c>
      <c r="W50" s="39" t="n">
        <f aca="false">LARGE(Table1[[#This Row],[D2]:[C2]],1)</f>
        <v>24</v>
      </c>
      <c r="X50" s="39" t="n">
        <f aca="false">LARGE(Table1[[#This Row],[D2]:[C2]],2)</f>
        <v>18</v>
      </c>
      <c r="Y50" s="39" t="n">
        <f aca="false">LARGE(Table1[[#This Row],[D2]:[C2]],3)</f>
        <v>14</v>
      </c>
      <c r="Z50" s="39" t="n">
        <f aca="false">LARGE(Table1[[#This Row],[D2]:[C2]],4)</f>
        <v>4</v>
      </c>
      <c r="AA50" s="40" t="n">
        <f aca="false">Table1[[#This Row],[DR1]]-Table1[[#This Row],[DR2]]</f>
        <v>10.8333333333333</v>
      </c>
      <c r="AB50" s="40" t="n">
        <f aca="false">Table1[[#This Row],[DR2]]-Table1[[#This Row],[DR3]]</f>
        <v>3.5</v>
      </c>
      <c r="AC50" s="40" t="n">
        <f aca="false">Table1[[#This Row],[DR3]]-Table1[[#This Row],[DR4]]</f>
        <v>1.5</v>
      </c>
      <c r="AD50" s="40" t="n">
        <f aca="false">(Table1[[#This Row],[a(D)]]+Table1[[#This Row],[b(D)]])/SUM(Table1[[#This Row],[a(D)]:[c(D)]])</f>
        <v>0.905263157894737</v>
      </c>
      <c r="AE50" s="40" t="n">
        <f aca="false">Table1[[#This Row],[a(D)]]^2/SQRT(Table1[[#This Row],[a(D)]]^2+Table1[[#This Row],[b(D)]]^2+Table1[[#This Row],[c(D)]]^2)</f>
        <v>10.220351845009</v>
      </c>
      <c r="AF50" s="40" t="n">
        <f aca="false">Table1[[#This Row],[b(D)]]^2/SQRT(Table1[[#This Row],[a(D)]]^2+Table1[[#This Row],[b(D)]]^2+Table1[[#This Row],[c(D)]]^2)</f>
        <v>1.06678702098201</v>
      </c>
      <c r="AG50" s="40" t="n">
        <f aca="false">Table1[[#This Row],[c(D)]]^2/SQRT(Table1[[#This Row],[a(D)]]^2+Table1[[#This Row],[b(D)]]^2+Table1[[#This Row],[c(D)]]^2)</f>
        <v>0.195940473241593</v>
      </c>
      <c r="AH50" s="40" t="n">
        <f aca="false">Table1[[#This Row],[MR1]]-Table1[[#This Row],[MR2]]</f>
        <v>11</v>
      </c>
      <c r="AI50" s="40" t="n">
        <f aca="false">Table1[[#This Row],[MR2]]-Table1[[#This Row],[MR3]]</f>
        <v>2</v>
      </c>
      <c r="AJ50" s="40" t="n">
        <f aca="false">Table1[[#This Row],[MR3]]-Table1[[#This Row],[MR4]]</f>
        <v>7</v>
      </c>
      <c r="AK50" s="40" t="n">
        <f aca="false">(Table1[[#This Row],[a(M)]]+Table1[[#This Row],[b(M)]])/(Table1[[#This Row],[a(M)]]+Table1[[#This Row],[b(M)]]+Table1[[#This Row],[c(M)]])</f>
        <v>0.65</v>
      </c>
      <c r="AL50" s="40" t="n">
        <f aca="false">Table1[[#This Row],[a(M)]]^2/SQRT(Table1[[#This Row],[a(M)]]^2+Table1[[#This Row],[b(M)]]^2+Table1[[#This Row],[c(M)]]^2)</f>
        <v>9.17298632730473</v>
      </c>
      <c r="AM50" s="40" t="n">
        <f aca="false">Table1[[#This Row],[b(M)]]^2/SQRT(Table1[[#This Row],[a(M)]]^2+Table1[[#This Row],[b(M)]]^2+Table1[[#This Row],[c(M)]]^2)</f>
        <v>0.303239217431561</v>
      </c>
      <c r="AN50" s="40" t="n">
        <f aca="false">Table1[[#This Row],[c(M)]]^2/SQRT(Table1[[#This Row],[a(M)]]^2+Table1[[#This Row],[b(M)]]^2+Table1[[#This Row],[c(M)]]^2)</f>
        <v>3.71468041353663</v>
      </c>
      <c r="AO50" s="40" t="n">
        <f aca="false">Table1[[#This Row],[LR1]]-Table1[[#This Row],[LR2]]</f>
        <v>6</v>
      </c>
      <c r="AP50" s="40" t="n">
        <f aca="false">Table1[[#This Row],[LR2]]-Table1[[#This Row],[LR3]]</f>
        <v>4</v>
      </c>
      <c r="AQ50" s="40" t="n">
        <f aca="false">Table1[[#This Row],[LR3]]-Table1[[#This Row],[LR4]]</f>
        <v>10</v>
      </c>
      <c r="AR50" s="40" t="n">
        <f aca="false">(Table1[[#This Row],[a(L)]]+Table1[[#This Row],[b(L)]])/(Table1[[#This Row],[a(L)]]+Table1[[#This Row],[b(L)]]+Table1[[#This Row],[c(L)]])</f>
        <v>0.5</v>
      </c>
      <c r="AS50" s="40" t="n">
        <f aca="false">Table1[[#This Row],[a(L)]]^2/SQRT(Table1[[#This Row],[a(L)]]^2+Table1[[#This Row],[b(L)]]^2+Table1[[#This Row],[c(L)]]^2)</f>
        <v>2.91998558035373</v>
      </c>
      <c r="AT50" s="40" t="n">
        <f aca="false">Table1[[#This Row],[b(L)]]^2/SQRT(Table1[[#This Row],[a(L)]]^2+Table1[[#This Row],[b(L)]]^2+Table1[[#This Row],[c(L)]]^2)</f>
        <v>1.2977713690461</v>
      </c>
      <c r="AU50" s="40" t="n">
        <f aca="false">Table1[[#This Row],[c(L)]]^2/SQRT(Table1[[#This Row],[a(L)]]^2+Table1[[#This Row],[b(L)]]^2+Table1[[#This Row],[c(L)]]^2)</f>
        <v>8.11107105653813</v>
      </c>
      <c r="AV50" s="41" t="n">
        <f aca="false">_xlfn.VAR.P(Table1[[#This Row],[D3]:[C3]])</f>
        <v>38.3124999999999</v>
      </c>
      <c r="AW50" s="41" t="n">
        <f aca="false">_xlfn.VAR.P(Table1[[#This Row],[D1]:[C1]])</f>
        <v>51.5</v>
      </c>
      <c r="AX50" s="41" t="n">
        <f aca="false">_xlfn.VAR.P(Table1[[#This Row],[D2]:[C2]])</f>
        <v>53</v>
      </c>
      <c r="AY50" s="42"/>
      <c r="AZ50" s="43"/>
      <c r="BA50" s="44"/>
      <c r="BB5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5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5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50" s="45"/>
      <c r="BF50" s="45"/>
      <c r="BG50" s="45"/>
      <c r="BH50" s="46" t="n">
        <v>4</v>
      </c>
      <c r="BI50" s="46" t="n">
        <v>4</v>
      </c>
      <c r="BJ50" s="46" t="str">
        <f aca="false">VLOOKUP(Table1[[#This Row],[Man Pri]],Key!$B$1:$D$15,2,FALSE())</f>
        <v>C</v>
      </c>
      <c r="BK50" s="46" t="n">
        <f aca="false">VLOOKUP(Table1[[#This Row],[Man Pri]],Key!$B$1:$D$15,3,FALSE())</f>
        <v>1</v>
      </c>
      <c r="BL50" s="46" t="str">
        <f aca="false">VLOOKUP(Table1[[#This Row],[Man Sec]],Key!$B$1:$D$15,2,FALSE())</f>
        <v>C</v>
      </c>
      <c r="BM50" s="46" t="n">
        <f aca="false">VLOOKUP(Table1[[#This Row],[Man Sec]],Key!$B$1:$D$15,3,FALSE())</f>
        <v>1</v>
      </c>
      <c r="BN50" s="45"/>
      <c r="BO50" s="45"/>
      <c r="BP50" s="45"/>
      <c r="BQ50" s="47"/>
      <c r="BR50" s="47"/>
      <c r="BS50" s="47"/>
      <c r="BT50" s="48"/>
      <c r="BU50" s="48"/>
      <c r="BV50" s="48"/>
      <c r="BW50" s="47" t="e">
        <f aca="false">VLOOKUP(Table1[[#This Row],[AI Pr]],Key!$A$1:$B$15,2,0)</f>
        <v>#N/A</v>
      </c>
      <c r="BX50" s="48" t="e">
        <f aca="false">VLOOKUP(Table1[[#This Row],[AI Sec]],Key!$A$1:$B$15,2,0)</f>
        <v>#N/A</v>
      </c>
      <c r="BY50" s="49" t="e">
        <f aca="false">IF(AND(BW50=BH50,BX50=BI50),"Both Match",IF(BW50=BH50,"Sec Missed",IF(BX50=BI50,"Pri Missed",IF(AND(BW50=BI50,BX50=BH50),"Interchanged","Both Missed"))))</f>
        <v>#N/A</v>
      </c>
      <c r="FJ50" s="0"/>
    </row>
    <row r="51" s="1" customFormat="true" ht="48" hidden="false" customHeight="true" outlineLevel="0" collapsed="false">
      <c r="A51" s="36" t="n">
        <v>2123</v>
      </c>
      <c r="B51" s="36" t="n">
        <v>2123</v>
      </c>
      <c r="C51" s="36" t="n">
        <v>16</v>
      </c>
      <c r="D51" s="36" t="n">
        <v>23.5</v>
      </c>
      <c r="E51" s="36" t="n">
        <v>11</v>
      </c>
      <c r="F51" s="36" t="n">
        <v>16</v>
      </c>
      <c r="G51" s="36" t="n">
        <v>12</v>
      </c>
      <c r="H51" s="36" t="n">
        <v>16</v>
      </c>
      <c r="I51" s="36" t="n">
        <v>15</v>
      </c>
      <c r="J51" s="36" t="n">
        <v>16</v>
      </c>
      <c r="K51" s="36" t="n">
        <v>14.5</v>
      </c>
      <c r="L51" s="36" t="n">
        <v>20</v>
      </c>
      <c r="M51" s="36" t="n">
        <v>12</v>
      </c>
      <c r="N51" s="36" t="n">
        <v>16</v>
      </c>
      <c r="O51" s="37" t="n">
        <f aca="false">LARGE(Table1[[#This Row],[D3]:[C3]],1)</f>
        <v>20</v>
      </c>
      <c r="P51" s="37" t="n">
        <f aca="false">LARGE(Table1[[#This Row],[D3]:[C3]],2)</f>
        <v>16</v>
      </c>
      <c r="Q51" s="37" t="n">
        <f aca="false">LARGE(Table1[[#This Row],[D3]:[C3]],3)</f>
        <v>14.5</v>
      </c>
      <c r="R51" s="37" t="n">
        <f aca="false">LARGE(Table1[[#This Row],[D3]:[C3]],4)</f>
        <v>12</v>
      </c>
      <c r="S51" s="38" t="n">
        <f aca="false">LARGE(Table1[[#This Row],[D1]:[C1]],1)</f>
        <v>23.5</v>
      </c>
      <c r="T51" s="38" t="n">
        <f aca="false">LARGE(Table1[[#This Row],[D1]:[C1]],2)</f>
        <v>16</v>
      </c>
      <c r="U51" s="38" t="n">
        <f aca="false">LARGE(Table1[[#This Row],[D1]:[C1]],3)</f>
        <v>16</v>
      </c>
      <c r="V51" s="38" t="n">
        <f aca="false">LARGE(Table1[[#This Row],[D1]:[C1]],4)</f>
        <v>11</v>
      </c>
      <c r="W51" s="39" t="n">
        <f aca="false">LARGE(Table1[[#This Row],[D2]:[C2]],1)</f>
        <v>16</v>
      </c>
      <c r="X51" s="39" t="n">
        <f aca="false">LARGE(Table1[[#This Row],[D2]:[C2]],2)</f>
        <v>16</v>
      </c>
      <c r="Y51" s="39" t="n">
        <f aca="false">LARGE(Table1[[#This Row],[D2]:[C2]],3)</f>
        <v>15</v>
      </c>
      <c r="Z51" s="39" t="n">
        <f aca="false">LARGE(Table1[[#This Row],[D2]:[C2]],4)</f>
        <v>12</v>
      </c>
      <c r="AA51" s="40" t="n">
        <f aca="false">Table1[[#This Row],[DR1]]-Table1[[#This Row],[DR2]]</f>
        <v>4</v>
      </c>
      <c r="AB51" s="40" t="n">
        <f aca="false">Table1[[#This Row],[DR2]]-Table1[[#This Row],[DR3]]</f>
        <v>1.5</v>
      </c>
      <c r="AC51" s="40" t="n">
        <f aca="false">Table1[[#This Row],[DR3]]-Table1[[#This Row],[DR4]]</f>
        <v>2.5</v>
      </c>
      <c r="AD51" s="40" t="n">
        <f aca="false">(Table1[[#This Row],[a(D)]]+Table1[[#This Row],[b(D)]])/SUM(Table1[[#This Row],[a(D)]:[c(D)]])</f>
        <v>0.6875</v>
      </c>
      <c r="AE51" s="40" t="n">
        <f aca="false">Table1[[#This Row],[a(D)]]^2/SQRT(Table1[[#This Row],[a(D)]]^2+Table1[[#This Row],[b(D)]]^2+Table1[[#This Row],[c(D)]]^2)</f>
        <v>3.23248814256707</v>
      </c>
      <c r="AF51" s="40" t="n">
        <f aca="false">Table1[[#This Row],[b(D)]]^2/SQRT(Table1[[#This Row],[a(D)]]^2+Table1[[#This Row],[b(D)]]^2+Table1[[#This Row],[c(D)]]^2)</f>
        <v>0.454568645048495</v>
      </c>
      <c r="AG51" s="40" t="n">
        <f aca="false">Table1[[#This Row],[c(D)]]^2/SQRT(Table1[[#This Row],[a(D)]]^2+Table1[[#This Row],[b(D)]]^2+Table1[[#This Row],[c(D)]]^2)</f>
        <v>1.26269068069026</v>
      </c>
      <c r="AH51" s="40" t="n">
        <f aca="false">Table1[[#This Row],[MR1]]-Table1[[#This Row],[MR2]]</f>
        <v>7.5</v>
      </c>
      <c r="AI51" s="40" t="n">
        <f aca="false">Table1[[#This Row],[MR2]]-Table1[[#This Row],[MR3]]</f>
        <v>0</v>
      </c>
      <c r="AJ51" s="40" t="n">
        <f aca="false">Table1[[#This Row],[MR3]]-Table1[[#This Row],[MR4]]</f>
        <v>5</v>
      </c>
      <c r="AK51" s="40" t="n">
        <f aca="false">(Table1[[#This Row],[a(M)]]+Table1[[#This Row],[b(M)]])/(Table1[[#This Row],[a(M)]]+Table1[[#This Row],[b(M)]]+Table1[[#This Row],[c(M)]])</f>
        <v>0.6</v>
      </c>
      <c r="AL51" s="40" t="n">
        <f aca="false">Table1[[#This Row],[a(M)]]^2/SQRT(Table1[[#This Row],[a(M)]]^2+Table1[[#This Row],[b(M)]]^2+Table1[[#This Row],[c(M)]]^2)</f>
        <v>6.24037720753383</v>
      </c>
      <c r="AM51" s="40" t="n">
        <f aca="false">Table1[[#This Row],[b(M)]]^2/SQRT(Table1[[#This Row],[a(M)]]^2+Table1[[#This Row],[b(M)]]^2+Table1[[#This Row],[c(M)]]^2)</f>
        <v>0</v>
      </c>
      <c r="AN51" s="40" t="n">
        <f aca="false">Table1[[#This Row],[c(M)]]^2/SQRT(Table1[[#This Row],[a(M)]]^2+Table1[[#This Row],[b(M)]]^2+Table1[[#This Row],[c(M)]]^2)</f>
        <v>2.77350098112615</v>
      </c>
      <c r="AO51" s="40" t="n">
        <f aca="false">Table1[[#This Row],[LR1]]-Table1[[#This Row],[LR2]]</f>
        <v>0</v>
      </c>
      <c r="AP51" s="40" t="n">
        <f aca="false">Table1[[#This Row],[LR2]]-Table1[[#This Row],[LR3]]</f>
        <v>1</v>
      </c>
      <c r="AQ51" s="40" t="n">
        <f aca="false">Table1[[#This Row],[LR3]]-Table1[[#This Row],[LR4]]</f>
        <v>3</v>
      </c>
      <c r="AR51" s="40" t="n">
        <f aca="false">(Table1[[#This Row],[a(L)]]+Table1[[#This Row],[b(L)]])/(Table1[[#This Row],[a(L)]]+Table1[[#This Row],[b(L)]]+Table1[[#This Row],[c(L)]])</f>
        <v>0.25</v>
      </c>
      <c r="AS51" s="40" t="n">
        <f aca="false">Table1[[#This Row],[a(L)]]^2/SQRT(Table1[[#This Row],[a(L)]]^2+Table1[[#This Row],[b(L)]]^2+Table1[[#This Row],[c(L)]]^2)</f>
        <v>0</v>
      </c>
      <c r="AT51" s="40" t="n">
        <f aca="false">Table1[[#This Row],[b(L)]]^2/SQRT(Table1[[#This Row],[a(L)]]^2+Table1[[#This Row],[b(L)]]^2+Table1[[#This Row],[c(L)]]^2)</f>
        <v>0.316227766016838</v>
      </c>
      <c r="AU51" s="40" t="n">
        <f aca="false">Table1[[#This Row],[c(L)]]^2/SQRT(Table1[[#This Row],[a(L)]]^2+Table1[[#This Row],[b(L)]]^2+Table1[[#This Row],[c(L)]]^2)</f>
        <v>2.84604989415154</v>
      </c>
      <c r="AV51" s="41" t="n">
        <f aca="false">_xlfn.VAR.P(Table1[[#This Row],[D3]:[C3]])</f>
        <v>8.421875</v>
      </c>
      <c r="AW51" s="41" t="n">
        <f aca="false">_xlfn.VAR.P(Table1[[#This Row],[D1]:[C1]])</f>
        <v>19.921875</v>
      </c>
      <c r="AX51" s="41" t="n">
        <f aca="false">_xlfn.VAR.P(Table1[[#This Row],[D2]:[C2]])</f>
        <v>2.6875</v>
      </c>
      <c r="AY51" s="42"/>
      <c r="AZ51" s="43"/>
      <c r="BA51" s="44"/>
      <c r="BB5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5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5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51" s="45"/>
      <c r="BF51" s="45"/>
      <c r="BG51" s="45"/>
      <c r="BH51" s="46" t="n">
        <v>2</v>
      </c>
      <c r="BI51" s="46" t="n">
        <v>2</v>
      </c>
      <c r="BJ51" s="46" t="str">
        <f aca="false">VLOOKUP(Table1[[#This Row],[Man Pri]],Key!$B$1:$D$15,2,FALSE())</f>
        <v>I</v>
      </c>
      <c r="BK51" s="46" t="n">
        <f aca="false">VLOOKUP(Table1[[#This Row],[Man Pri]],Key!$B$1:$D$15,3,FALSE())</f>
        <v>1</v>
      </c>
      <c r="BL51" s="46" t="str">
        <f aca="false">VLOOKUP(Table1[[#This Row],[Man Sec]],Key!$B$1:$D$15,2,FALSE())</f>
        <v>I</v>
      </c>
      <c r="BM51" s="46" t="n">
        <f aca="false">VLOOKUP(Table1[[#This Row],[Man Sec]],Key!$B$1:$D$15,3,FALSE())</f>
        <v>1</v>
      </c>
      <c r="BN51" s="45"/>
      <c r="BO51" s="45"/>
      <c r="BP51" s="45"/>
      <c r="BQ51" s="47"/>
      <c r="BR51" s="47"/>
      <c r="BS51" s="47"/>
      <c r="BT51" s="48"/>
      <c r="BU51" s="48"/>
      <c r="BV51" s="48"/>
      <c r="BW51" s="47" t="e">
        <f aca="false">VLOOKUP(Table1[[#This Row],[AI Pr]],Key!$A$1:$B$15,2,0)</f>
        <v>#N/A</v>
      </c>
      <c r="BX51" s="48" t="e">
        <f aca="false">VLOOKUP(Table1[[#This Row],[AI Sec]],Key!$A$1:$B$15,2,0)</f>
        <v>#N/A</v>
      </c>
      <c r="BY51" s="49" t="e">
        <f aca="false">IF(AND(BW51=BH51,BX51=BI51),"Both Match",IF(BW51=BH51,"Sec Missed",IF(BX51=BI51,"Pri Missed",IF(AND(BW51=BI51,BX51=BH51),"Interchanged","Both Missed"))))</f>
        <v>#N/A</v>
      </c>
      <c r="FJ51" s="0"/>
    </row>
    <row r="52" s="1" customFormat="true" ht="48" hidden="false" customHeight="true" outlineLevel="0" collapsed="false">
      <c r="A52" s="36" t="n">
        <v>2124</v>
      </c>
      <c r="B52" s="36" t="n">
        <v>2124</v>
      </c>
      <c r="C52" s="36" t="n">
        <v>5</v>
      </c>
      <c r="D52" s="36" t="n">
        <v>2</v>
      </c>
      <c r="E52" s="36" t="n">
        <v>2</v>
      </c>
      <c r="F52" s="36" t="n">
        <v>7</v>
      </c>
      <c r="G52" s="36" t="n">
        <v>27</v>
      </c>
      <c r="H52" s="36" t="n">
        <v>16</v>
      </c>
      <c r="I52" s="36" t="n">
        <v>28</v>
      </c>
      <c r="J52" s="36" t="n">
        <v>28</v>
      </c>
      <c r="K52" s="36" t="n">
        <v>19</v>
      </c>
      <c r="L52" s="36" t="n">
        <v>7</v>
      </c>
      <c r="M52" s="36" t="n">
        <v>11</v>
      </c>
      <c r="N52" s="36" t="n">
        <v>21</v>
      </c>
      <c r="O52" s="37" t="n">
        <f aca="false">LARGE(Table1[[#This Row],[D3]:[C3]],1)</f>
        <v>21</v>
      </c>
      <c r="P52" s="37" t="n">
        <f aca="false">LARGE(Table1[[#This Row],[D3]:[C3]],2)</f>
        <v>19</v>
      </c>
      <c r="Q52" s="37" t="n">
        <f aca="false">LARGE(Table1[[#This Row],[D3]:[C3]],3)</f>
        <v>11</v>
      </c>
      <c r="R52" s="37" t="n">
        <f aca="false">LARGE(Table1[[#This Row],[D3]:[C3]],4)</f>
        <v>7</v>
      </c>
      <c r="S52" s="38" t="n">
        <f aca="false">LARGE(Table1[[#This Row],[D1]:[C1]],1)</f>
        <v>7</v>
      </c>
      <c r="T52" s="38" t="n">
        <f aca="false">LARGE(Table1[[#This Row],[D1]:[C1]],2)</f>
        <v>5</v>
      </c>
      <c r="U52" s="38" t="n">
        <f aca="false">LARGE(Table1[[#This Row],[D1]:[C1]],3)</f>
        <v>2</v>
      </c>
      <c r="V52" s="38" t="n">
        <f aca="false">LARGE(Table1[[#This Row],[D1]:[C1]],4)</f>
        <v>2</v>
      </c>
      <c r="W52" s="39" t="n">
        <f aca="false">LARGE(Table1[[#This Row],[D2]:[C2]],1)</f>
        <v>28</v>
      </c>
      <c r="X52" s="39" t="n">
        <f aca="false">LARGE(Table1[[#This Row],[D2]:[C2]],2)</f>
        <v>28</v>
      </c>
      <c r="Y52" s="39" t="n">
        <f aca="false">LARGE(Table1[[#This Row],[D2]:[C2]],3)</f>
        <v>27</v>
      </c>
      <c r="Z52" s="39" t="n">
        <f aca="false">LARGE(Table1[[#This Row],[D2]:[C2]],4)</f>
        <v>16</v>
      </c>
      <c r="AA52" s="40" t="n">
        <f aca="false">Table1[[#This Row],[DR1]]-Table1[[#This Row],[DR2]]</f>
        <v>2</v>
      </c>
      <c r="AB52" s="40" t="n">
        <f aca="false">Table1[[#This Row],[DR2]]-Table1[[#This Row],[DR3]]</f>
        <v>8</v>
      </c>
      <c r="AC52" s="40" t="n">
        <f aca="false">Table1[[#This Row],[DR3]]-Table1[[#This Row],[DR4]]</f>
        <v>4</v>
      </c>
      <c r="AD52" s="40" t="n">
        <f aca="false">(Table1[[#This Row],[a(D)]]+Table1[[#This Row],[b(D)]])/SUM(Table1[[#This Row],[a(D)]:[c(D)]])</f>
        <v>0.714285714285714</v>
      </c>
      <c r="AE52" s="40" t="n">
        <f aca="false">Table1[[#This Row],[a(D)]]^2/SQRT(Table1[[#This Row],[a(D)]]^2+Table1[[#This Row],[b(D)]]^2+Table1[[#This Row],[c(D)]]^2)</f>
        <v>0.436435780471985</v>
      </c>
      <c r="AF52" s="40" t="n">
        <f aca="false">Table1[[#This Row],[b(D)]]^2/SQRT(Table1[[#This Row],[a(D)]]^2+Table1[[#This Row],[b(D)]]^2+Table1[[#This Row],[c(D)]]^2)</f>
        <v>6.98297248755176</v>
      </c>
      <c r="AG52" s="40" t="n">
        <f aca="false">Table1[[#This Row],[c(D)]]^2/SQRT(Table1[[#This Row],[a(D)]]^2+Table1[[#This Row],[b(D)]]^2+Table1[[#This Row],[c(D)]]^2)</f>
        <v>1.74574312188794</v>
      </c>
      <c r="AH52" s="40" t="n">
        <f aca="false">Table1[[#This Row],[MR1]]-Table1[[#This Row],[MR2]]</f>
        <v>2</v>
      </c>
      <c r="AI52" s="40" t="n">
        <f aca="false">Table1[[#This Row],[MR2]]-Table1[[#This Row],[MR3]]</f>
        <v>3</v>
      </c>
      <c r="AJ52" s="40" t="n">
        <f aca="false">Table1[[#This Row],[MR3]]-Table1[[#This Row],[MR4]]</f>
        <v>0</v>
      </c>
      <c r="AK52" s="40" t="n">
        <f aca="false">(Table1[[#This Row],[a(M)]]+Table1[[#This Row],[b(M)]])/(Table1[[#This Row],[a(M)]]+Table1[[#This Row],[b(M)]]+Table1[[#This Row],[c(M)]])</f>
        <v>1</v>
      </c>
      <c r="AL52" s="40" t="n">
        <f aca="false">Table1[[#This Row],[a(M)]]^2/SQRT(Table1[[#This Row],[a(M)]]^2+Table1[[#This Row],[b(M)]]^2+Table1[[#This Row],[c(M)]]^2)</f>
        <v>1.10940039245046</v>
      </c>
      <c r="AM52" s="40" t="n">
        <f aca="false">Table1[[#This Row],[b(M)]]^2/SQRT(Table1[[#This Row],[a(M)]]^2+Table1[[#This Row],[b(M)]]^2+Table1[[#This Row],[c(M)]]^2)</f>
        <v>2.49615088301353</v>
      </c>
      <c r="AN52" s="40" t="n">
        <f aca="false">Table1[[#This Row],[c(M)]]^2/SQRT(Table1[[#This Row],[a(M)]]^2+Table1[[#This Row],[b(M)]]^2+Table1[[#This Row],[c(M)]]^2)</f>
        <v>0</v>
      </c>
      <c r="AO52" s="40" t="n">
        <f aca="false">Table1[[#This Row],[LR1]]-Table1[[#This Row],[LR2]]</f>
        <v>0</v>
      </c>
      <c r="AP52" s="40" t="n">
        <f aca="false">Table1[[#This Row],[LR2]]-Table1[[#This Row],[LR3]]</f>
        <v>1</v>
      </c>
      <c r="AQ52" s="40" t="n">
        <f aca="false">Table1[[#This Row],[LR3]]-Table1[[#This Row],[LR4]]</f>
        <v>11</v>
      </c>
      <c r="AR52" s="40" t="n">
        <f aca="false">(Table1[[#This Row],[a(L)]]+Table1[[#This Row],[b(L)]])/(Table1[[#This Row],[a(L)]]+Table1[[#This Row],[b(L)]]+Table1[[#This Row],[c(L)]])</f>
        <v>0.0833333333333333</v>
      </c>
      <c r="AS52" s="40" t="n">
        <f aca="false">Table1[[#This Row],[a(L)]]^2/SQRT(Table1[[#This Row],[a(L)]]^2+Table1[[#This Row],[b(L)]]^2+Table1[[#This Row],[c(L)]]^2)</f>
        <v>0</v>
      </c>
      <c r="AT52" s="40" t="n">
        <f aca="false">Table1[[#This Row],[b(L)]]^2/SQRT(Table1[[#This Row],[a(L)]]^2+Table1[[#This Row],[b(L)]]^2+Table1[[#This Row],[c(L)]]^2)</f>
        <v>0.0905357460425185</v>
      </c>
      <c r="AU52" s="40" t="n">
        <f aca="false">Table1[[#This Row],[c(L)]]^2/SQRT(Table1[[#This Row],[a(L)]]^2+Table1[[#This Row],[b(L)]]^2+Table1[[#This Row],[c(L)]]^2)</f>
        <v>10.9548252711447</v>
      </c>
      <c r="AV52" s="50" t="n">
        <f aca="false">_xlfn.VAR.P(Table1[[#This Row],[D3]:[C3]])</f>
        <v>32.75</v>
      </c>
      <c r="AW52" s="50" t="n">
        <f aca="false">_xlfn.VAR.P(Table1[[#This Row],[D1]:[C1]])</f>
        <v>4.5</v>
      </c>
      <c r="AX52" s="50" t="n">
        <f aca="false">_xlfn.VAR.P(Table1[[#This Row],[D2]:[C2]])</f>
        <v>25.6875</v>
      </c>
      <c r="AY52" s="42"/>
      <c r="AZ52" s="43"/>
      <c r="BA52" s="44"/>
      <c r="BB5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5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5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52" s="45"/>
      <c r="BF52" s="45"/>
      <c r="BG52" s="45"/>
      <c r="BH52" s="46" t="n">
        <v>0</v>
      </c>
      <c r="BI52" s="46" t="n">
        <v>0</v>
      </c>
      <c r="BJ52" s="46" t="str">
        <f aca="false">VLOOKUP(Table1[[#This Row],[Man Pri]],Key!$B$1:$D$15,2,FALSE())</f>
        <v>TI</v>
      </c>
      <c r="BK52" s="46" t="n">
        <f aca="false">VLOOKUP(Table1[[#This Row],[Man Pri]],Key!$B$1:$D$15,3,FALSE())</f>
        <v>0</v>
      </c>
      <c r="BL52" s="46" t="str">
        <f aca="false">VLOOKUP(Table1[[#This Row],[Man Sec]],Key!$B$1:$D$15,2,FALSE())</f>
        <v>TI</v>
      </c>
      <c r="BM52" s="46" t="n">
        <f aca="false">VLOOKUP(Table1[[#This Row],[Man Sec]],Key!$B$1:$D$15,3,FALSE())</f>
        <v>0</v>
      </c>
      <c r="BN52" s="45"/>
      <c r="BO52" s="45"/>
      <c r="BP52" s="45"/>
      <c r="BQ52" s="47"/>
      <c r="BR52" s="47"/>
      <c r="BS52" s="47"/>
      <c r="BT52" s="48"/>
      <c r="BU52" s="48"/>
      <c r="BV52" s="48"/>
      <c r="BW52" s="47" t="e">
        <f aca="false">VLOOKUP(Table1[[#This Row],[AI Pr]],Key!$A$1:$B$15,2,0)</f>
        <v>#N/A</v>
      </c>
      <c r="BX52" s="48" t="e">
        <f aca="false">VLOOKUP(Table1[[#This Row],[AI Sec]],Key!$A$1:$B$15,2,0)</f>
        <v>#N/A</v>
      </c>
      <c r="BY52" s="49" t="e">
        <f aca="false">IF(AND(BW52=BH52,BX52=BI52),"Both Match",IF(BW52=BH52,"Sec Missed",IF(BX52=BI52,"Pri Missed",IF(AND(BW52=BI52,BX52=BH52),"Interchanged","Both Missed"))))</f>
        <v>#N/A</v>
      </c>
      <c r="FJ52" s="0"/>
    </row>
    <row r="53" s="1" customFormat="true" ht="48" hidden="false" customHeight="true" outlineLevel="0" collapsed="false">
      <c r="A53" s="36" t="n">
        <v>2125</v>
      </c>
      <c r="B53" s="36" t="n">
        <v>2125</v>
      </c>
      <c r="C53" s="36" t="n">
        <v>19</v>
      </c>
      <c r="D53" s="36" t="n">
        <v>14</v>
      </c>
      <c r="E53" s="36" t="n">
        <v>3</v>
      </c>
      <c r="F53" s="36" t="n">
        <v>23</v>
      </c>
      <c r="G53" s="36" t="n">
        <v>25</v>
      </c>
      <c r="H53" s="36" t="n">
        <v>20</v>
      </c>
      <c r="I53" s="36" t="n">
        <v>7</v>
      </c>
      <c r="J53" s="36" t="n">
        <v>22</v>
      </c>
      <c r="K53" s="36" t="n">
        <v>22</v>
      </c>
      <c r="L53" s="36" t="n">
        <v>16</v>
      </c>
      <c r="M53" s="36" t="n">
        <v>4</v>
      </c>
      <c r="N53" s="36" t="n">
        <v>23</v>
      </c>
      <c r="O53" s="37" t="n">
        <f aca="false">LARGE(Table1[[#This Row],[D3]:[C3]],1)</f>
        <v>23</v>
      </c>
      <c r="P53" s="37" t="n">
        <f aca="false">LARGE(Table1[[#This Row],[D3]:[C3]],2)</f>
        <v>22</v>
      </c>
      <c r="Q53" s="37" t="n">
        <f aca="false">LARGE(Table1[[#This Row],[D3]:[C3]],3)</f>
        <v>16</v>
      </c>
      <c r="R53" s="37" t="n">
        <f aca="false">LARGE(Table1[[#This Row],[D3]:[C3]],4)</f>
        <v>4</v>
      </c>
      <c r="S53" s="38" t="n">
        <f aca="false">LARGE(Table1[[#This Row],[D1]:[C1]],1)</f>
        <v>23</v>
      </c>
      <c r="T53" s="38" t="n">
        <f aca="false">LARGE(Table1[[#This Row],[D1]:[C1]],2)</f>
        <v>19</v>
      </c>
      <c r="U53" s="38" t="n">
        <f aca="false">LARGE(Table1[[#This Row],[D1]:[C1]],3)</f>
        <v>14</v>
      </c>
      <c r="V53" s="38" t="n">
        <f aca="false">LARGE(Table1[[#This Row],[D1]:[C1]],4)</f>
        <v>3</v>
      </c>
      <c r="W53" s="39" t="n">
        <f aca="false">LARGE(Table1[[#This Row],[D2]:[C2]],1)</f>
        <v>25</v>
      </c>
      <c r="X53" s="39" t="n">
        <f aca="false">LARGE(Table1[[#This Row],[D2]:[C2]],2)</f>
        <v>22</v>
      </c>
      <c r="Y53" s="39" t="n">
        <f aca="false">LARGE(Table1[[#This Row],[D2]:[C2]],3)</f>
        <v>20</v>
      </c>
      <c r="Z53" s="39" t="n">
        <f aca="false">LARGE(Table1[[#This Row],[D2]:[C2]],4)</f>
        <v>7</v>
      </c>
      <c r="AA53" s="40" t="n">
        <f aca="false">Table1[[#This Row],[DR1]]-Table1[[#This Row],[DR2]]</f>
        <v>1</v>
      </c>
      <c r="AB53" s="40" t="n">
        <f aca="false">Table1[[#This Row],[DR2]]-Table1[[#This Row],[DR3]]</f>
        <v>6</v>
      </c>
      <c r="AC53" s="40" t="n">
        <f aca="false">Table1[[#This Row],[DR3]]-Table1[[#This Row],[DR4]]</f>
        <v>12</v>
      </c>
      <c r="AD53" s="40" t="n">
        <f aca="false">(Table1[[#This Row],[a(D)]]+Table1[[#This Row],[b(D)]])/SUM(Table1[[#This Row],[a(D)]:[c(D)]])</f>
        <v>0.368421052631579</v>
      </c>
      <c r="AE53" s="40" t="n">
        <f aca="false">Table1[[#This Row],[a(D)]]^2/SQRT(Table1[[#This Row],[a(D)]]^2+Table1[[#This Row],[b(D)]]^2+Table1[[#This Row],[c(D)]]^2)</f>
        <v>0.0743294146247166</v>
      </c>
      <c r="AF53" s="40" t="n">
        <f aca="false">Table1[[#This Row],[b(D)]]^2/SQRT(Table1[[#This Row],[a(D)]]^2+Table1[[#This Row],[b(D)]]^2+Table1[[#This Row],[c(D)]]^2)</f>
        <v>2.6758589264898</v>
      </c>
      <c r="AG53" s="40" t="n">
        <f aca="false">Table1[[#This Row],[c(D)]]^2/SQRT(Table1[[#This Row],[a(D)]]^2+Table1[[#This Row],[b(D)]]^2+Table1[[#This Row],[c(D)]]^2)</f>
        <v>10.7034357059592</v>
      </c>
      <c r="AH53" s="40" t="n">
        <f aca="false">Table1[[#This Row],[MR1]]-Table1[[#This Row],[MR2]]</f>
        <v>4</v>
      </c>
      <c r="AI53" s="40" t="n">
        <f aca="false">Table1[[#This Row],[MR2]]-Table1[[#This Row],[MR3]]</f>
        <v>5</v>
      </c>
      <c r="AJ53" s="40" t="n">
        <f aca="false">Table1[[#This Row],[MR3]]-Table1[[#This Row],[MR4]]</f>
        <v>11</v>
      </c>
      <c r="AK53" s="40" t="n">
        <f aca="false">(Table1[[#This Row],[a(M)]]+Table1[[#This Row],[b(M)]])/(Table1[[#This Row],[a(M)]]+Table1[[#This Row],[b(M)]]+Table1[[#This Row],[c(M)]])</f>
        <v>0.45</v>
      </c>
      <c r="AL53" s="40" t="n">
        <f aca="false">Table1[[#This Row],[a(M)]]^2/SQRT(Table1[[#This Row],[a(M)]]^2+Table1[[#This Row],[b(M)]]^2+Table1[[#This Row],[c(M)]]^2)</f>
        <v>1.25707872210942</v>
      </c>
      <c r="AM53" s="40" t="n">
        <f aca="false">Table1[[#This Row],[b(M)]]^2/SQRT(Table1[[#This Row],[a(M)]]^2+Table1[[#This Row],[b(M)]]^2+Table1[[#This Row],[c(M)]]^2)</f>
        <v>1.96418550329597</v>
      </c>
      <c r="AN53" s="40" t="n">
        <f aca="false">Table1[[#This Row],[c(M)]]^2/SQRT(Table1[[#This Row],[a(M)]]^2+Table1[[#This Row],[b(M)]]^2+Table1[[#This Row],[c(M)]]^2)</f>
        <v>9.50665783595247</v>
      </c>
      <c r="AO53" s="40" t="n">
        <f aca="false">Table1[[#This Row],[LR1]]-Table1[[#This Row],[LR2]]</f>
        <v>3</v>
      </c>
      <c r="AP53" s="40" t="n">
        <f aca="false">Table1[[#This Row],[LR2]]-Table1[[#This Row],[LR3]]</f>
        <v>2</v>
      </c>
      <c r="AQ53" s="40" t="n">
        <f aca="false">Table1[[#This Row],[LR3]]-Table1[[#This Row],[LR4]]</f>
        <v>13</v>
      </c>
      <c r="AR53" s="40" t="n">
        <f aca="false">(Table1[[#This Row],[a(L)]]+Table1[[#This Row],[b(L)]])/(Table1[[#This Row],[a(L)]]+Table1[[#This Row],[b(L)]]+Table1[[#This Row],[c(L)]])</f>
        <v>0.277777777777778</v>
      </c>
      <c r="AS53" s="40" t="n">
        <f aca="false">Table1[[#This Row],[a(L)]]^2/SQRT(Table1[[#This Row],[a(L)]]^2+Table1[[#This Row],[b(L)]]^2+Table1[[#This Row],[c(L)]]^2)</f>
        <v>0.667124384994991</v>
      </c>
      <c r="AT53" s="40" t="n">
        <f aca="false">Table1[[#This Row],[b(L)]]^2/SQRT(Table1[[#This Row],[a(L)]]^2+Table1[[#This Row],[b(L)]]^2+Table1[[#This Row],[c(L)]]^2)</f>
        <v>0.29649972666444</v>
      </c>
      <c r="AU53" s="40" t="n">
        <f aca="false">Table1[[#This Row],[c(L)]]^2/SQRT(Table1[[#This Row],[a(L)]]^2+Table1[[#This Row],[b(L)]]^2+Table1[[#This Row],[c(L)]]^2)</f>
        <v>12.5271134515726</v>
      </c>
      <c r="AV53" s="50" t="n">
        <f aca="false">_xlfn.VAR.P(Table1[[#This Row],[D3]:[C3]])</f>
        <v>57.1875</v>
      </c>
      <c r="AW53" s="53" t="n">
        <f aca="false">_xlfn.VAR.P(Table1[[#This Row],[D1]:[C1]])</f>
        <v>56.1875</v>
      </c>
      <c r="AX53" s="50" t="n">
        <f aca="false">_xlfn.VAR.P(Table1[[#This Row],[D2]:[C2]])</f>
        <v>47.25</v>
      </c>
      <c r="AY53" s="42"/>
      <c r="AZ53" s="43"/>
      <c r="BA53" s="44"/>
      <c r="BB5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5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5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53" s="45"/>
      <c r="BF53" s="45"/>
      <c r="BG53" s="45"/>
      <c r="BH53" s="51" t="n">
        <v>7</v>
      </c>
      <c r="BI53" s="52" t="n">
        <v>12</v>
      </c>
      <c r="BJ53" s="51" t="str">
        <f aca="false">VLOOKUP(Table1[[#This Row],[Man Pri]],Key!$B$1:$D$15,2,FALSE())</f>
        <v>DC</v>
      </c>
      <c r="BK53" s="51" t="n">
        <f aca="false">VLOOKUP(Table1[[#This Row],[Man Pri]],Key!$B$1:$D$15,3,FALSE())</f>
        <v>2</v>
      </c>
      <c r="BL53" s="52" t="str">
        <f aca="false">VLOOKUP(Table1[[#This Row],[Man Sec]],Key!$B$1:$D$15,2,FALSE())</f>
        <v>DIC</v>
      </c>
      <c r="BM53" s="52" t="n">
        <f aca="false">VLOOKUP(Table1[[#This Row],[Man Sec]],Key!$B$1:$D$15,3,FALSE())</f>
        <v>3</v>
      </c>
      <c r="BN53" s="45"/>
      <c r="BO53" s="54"/>
      <c r="BP53" s="45"/>
      <c r="BQ53" s="47"/>
      <c r="BR53" s="47"/>
      <c r="BS53" s="47"/>
      <c r="BT53" s="48"/>
      <c r="BU53" s="48"/>
      <c r="BV53" s="48"/>
      <c r="BW53" s="47" t="e">
        <f aca="false">VLOOKUP(Table1[[#This Row],[AI Pr]],Key!$A$1:$B$15,2,0)</f>
        <v>#N/A</v>
      </c>
      <c r="BX53" s="48" t="e">
        <f aca="false">VLOOKUP(Table1[[#This Row],[AI Sec]],Key!$A$1:$B$15,2,0)</f>
        <v>#N/A</v>
      </c>
      <c r="BY53" s="49" t="e">
        <f aca="false">IF(AND(BW53=BH53,BX53=BI53),"Both Match",IF(BW53=BH53,"Sec Missed",IF(BX53=BI53,"Pri Missed",IF(AND(BW53=BI53,BX53=BH53),"Interchanged","Both Missed"))))</f>
        <v>#N/A</v>
      </c>
      <c r="FJ53" s="0"/>
    </row>
    <row r="54" s="1" customFormat="true" ht="48" hidden="false" customHeight="true" outlineLevel="0" collapsed="false">
      <c r="A54" s="36" t="n">
        <v>2126</v>
      </c>
      <c r="B54" s="36" t="n">
        <v>2126</v>
      </c>
      <c r="C54" s="36" t="n">
        <v>14</v>
      </c>
      <c r="D54" s="36" t="n">
        <v>14</v>
      </c>
      <c r="E54" s="36" t="n">
        <v>10</v>
      </c>
      <c r="F54" s="36" t="n">
        <v>24</v>
      </c>
      <c r="G54" s="36" t="n">
        <v>21</v>
      </c>
      <c r="H54" s="36" t="n">
        <v>20</v>
      </c>
      <c r="I54" s="36" t="n">
        <v>5</v>
      </c>
      <c r="J54" s="36" t="n">
        <v>14</v>
      </c>
      <c r="K54" s="36" t="n">
        <v>17</v>
      </c>
      <c r="L54" s="36" t="n">
        <v>16</v>
      </c>
      <c r="M54" s="36" t="n">
        <v>6</v>
      </c>
      <c r="N54" s="36" t="n">
        <v>20</v>
      </c>
      <c r="O54" s="37" t="n">
        <f aca="false">LARGE(Table1[[#This Row],[D3]:[C3]],1)</f>
        <v>20</v>
      </c>
      <c r="P54" s="37" t="n">
        <f aca="false">LARGE(Table1[[#This Row],[D3]:[C3]],2)</f>
        <v>17</v>
      </c>
      <c r="Q54" s="37" t="n">
        <f aca="false">LARGE(Table1[[#This Row],[D3]:[C3]],3)</f>
        <v>16</v>
      </c>
      <c r="R54" s="37" t="n">
        <f aca="false">LARGE(Table1[[#This Row],[D3]:[C3]],4)</f>
        <v>6</v>
      </c>
      <c r="S54" s="38" t="n">
        <f aca="false">LARGE(Table1[[#This Row],[D1]:[C1]],1)</f>
        <v>24</v>
      </c>
      <c r="T54" s="38" t="n">
        <f aca="false">LARGE(Table1[[#This Row],[D1]:[C1]],2)</f>
        <v>14</v>
      </c>
      <c r="U54" s="38" t="n">
        <f aca="false">LARGE(Table1[[#This Row],[D1]:[C1]],3)</f>
        <v>14</v>
      </c>
      <c r="V54" s="38" t="n">
        <f aca="false">LARGE(Table1[[#This Row],[D1]:[C1]],4)</f>
        <v>10</v>
      </c>
      <c r="W54" s="39" t="n">
        <f aca="false">LARGE(Table1[[#This Row],[D2]:[C2]],1)</f>
        <v>21</v>
      </c>
      <c r="X54" s="39" t="n">
        <f aca="false">LARGE(Table1[[#This Row],[D2]:[C2]],2)</f>
        <v>20</v>
      </c>
      <c r="Y54" s="39" t="n">
        <f aca="false">LARGE(Table1[[#This Row],[D2]:[C2]],3)</f>
        <v>14</v>
      </c>
      <c r="Z54" s="39" t="n">
        <f aca="false">LARGE(Table1[[#This Row],[D2]:[C2]],4)</f>
        <v>5</v>
      </c>
      <c r="AA54" s="40" t="n">
        <f aca="false">Table1[[#This Row],[DR1]]-Table1[[#This Row],[DR2]]</f>
        <v>3</v>
      </c>
      <c r="AB54" s="40" t="n">
        <f aca="false">Table1[[#This Row],[DR2]]-Table1[[#This Row],[DR3]]</f>
        <v>1</v>
      </c>
      <c r="AC54" s="40" t="n">
        <f aca="false">Table1[[#This Row],[DR3]]-Table1[[#This Row],[DR4]]</f>
        <v>10</v>
      </c>
      <c r="AD54" s="40" t="n">
        <f aca="false">(Table1[[#This Row],[a(D)]]+Table1[[#This Row],[b(D)]])/SUM(Table1[[#This Row],[a(D)]:[c(D)]])</f>
        <v>0.285714285714286</v>
      </c>
      <c r="AE54" s="40" t="n">
        <f aca="false">Table1[[#This Row],[a(D)]]^2/SQRT(Table1[[#This Row],[a(D)]]^2+Table1[[#This Row],[b(D)]]^2+Table1[[#This Row],[c(D)]]^2)</f>
        <v>0.858116330321033</v>
      </c>
      <c r="AF54" s="40" t="n">
        <f aca="false">Table1[[#This Row],[b(D)]]^2/SQRT(Table1[[#This Row],[a(D)]]^2+Table1[[#This Row],[b(D)]]^2+Table1[[#This Row],[c(D)]]^2)</f>
        <v>0.0953462589245592</v>
      </c>
      <c r="AG54" s="40" t="n">
        <f aca="false">Table1[[#This Row],[c(D)]]^2/SQRT(Table1[[#This Row],[a(D)]]^2+Table1[[#This Row],[b(D)]]^2+Table1[[#This Row],[c(D)]]^2)</f>
        <v>9.53462589245592</v>
      </c>
      <c r="AH54" s="40" t="n">
        <f aca="false">Table1[[#This Row],[MR1]]-Table1[[#This Row],[MR2]]</f>
        <v>10</v>
      </c>
      <c r="AI54" s="40" t="n">
        <f aca="false">Table1[[#This Row],[MR2]]-Table1[[#This Row],[MR3]]</f>
        <v>0</v>
      </c>
      <c r="AJ54" s="40" t="n">
        <f aca="false">Table1[[#This Row],[MR3]]-Table1[[#This Row],[MR4]]</f>
        <v>4</v>
      </c>
      <c r="AK54" s="40" t="n">
        <f aca="false">(Table1[[#This Row],[a(M)]]+Table1[[#This Row],[b(M)]])/(Table1[[#This Row],[a(M)]]+Table1[[#This Row],[b(M)]]+Table1[[#This Row],[c(M)]])</f>
        <v>0.714285714285714</v>
      </c>
      <c r="AL54" s="40" t="n">
        <f aca="false">Table1[[#This Row],[a(M)]]^2/SQRT(Table1[[#This Row],[a(M)]]^2+Table1[[#This Row],[b(M)]]^2+Table1[[#This Row],[c(M)]]^2)</f>
        <v>9.28476690885259</v>
      </c>
      <c r="AM54" s="40" t="n">
        <f aca="false">Table1[[#This Row],[b(M)]]^2/SQRT(Table1[[#This Row],[a(M)]]^2+Table1[[#This Row],[b(M)]]^2+Table1[[#This Row],[c(M)]]^2)</f>
        <v>0</v>
      </c>
      <c r="AN54" s="40" t="n">
        <f aca="false">Table1[[#This Row],[c(M)]]^2/SQRT(Table1[[#This Row],[a(M)]]^2+Table1[[#This Row],[b(M)]]^2+Table1[[#This Row],[c(M)]]^2)</f>
        <v>1.48556270541641</v>
      </c>
      <c r="AO54" s="40" t="n">
        <f aca="false">Table1[[#This Row],[LR1]]-Table1[[#This Row],[LR2]]</f>
        <v>1</v>
      </c>
      <c r="AP54" s="40" t="n">
        <f aca="false">Table1[[#This Row],[LR2]]-Table1[[#This Row],[LR3]]</f>
        <v>6</v>
      </c>
      <c r="AQ54" s="40" t="n">
        <f aca="false">Table1[[#This Row],[LR3]]-Table1[[#This Row],[LR4]]</f>
        <v>9</v>
      </c>
      <c r="AR54" s="40" t="n">
        <f aca="false">(Table1[[#This Row],[a(L)]]+Table1[[#This Row],[b(L)]])/(Table1[[#This Row],[a(L)]]+Table1[[#This Row],[b(L)]]+Table1[[#This Row],[c(L)]])</f>
        <v>0.4375</v>
      </c>
      <c r="AS54" s="40" t="n">
        <f aca="false">Table1[[#This Row],[a(L)]]^2/SQRT(Table1[[#This Row],[a(L)]]^2+Table1[[#This Row],[b(L)]]^2+Table1[[#This Row],[c(L)]]^2)</f>
        <v>0.0920574617898324</v>
      </c>
      <c r="AT54" s="40" t="n">
        <f aca="false">Table1[[#This Row],[b(L)]]^2/SQRT(Table1[[#This Row],[a(L)]]^2+Table1[[#This Row],[b(L)]]^2+Table1[[#This Row],[c(L)]]^2)</f>
        <v>3.31406862443396</v>
      </c>
      <c r="AU54" s="40" t="n">
        <f aca="false">Table1[[#This Row],[c(L)]]^2/SQRT(Table1[[#This Row],[a(L)]]^2+Table1[[#This Row],[b(L)]]^2+Table1[[#This Row],[c(L)]]^2)</f>
        <v>7.45665440497642</v>
      </c>
      <c r="AV54" s="50" t="n">
        <f aca="false">_xlfn.VAR.P(Table1[[#This Row],[D3]:[C3]])</f>
        <v>27.6875</v>
      </c>
      <c r="AW54" s="50" t="n">
        <f aca="false">_xlfn.VAR.P(Table1[[#This Row],[D1]:[C1]])</f>
        <v>26.75</v>
      </c>
      <c r="AX54" s="53" t="n">
        <f aca="false">_xlfn.VAR.P(Table1[[#This Row],[D2]:[C2]])</f>
        <v>40.5</v>
      </c>
      <c r="AY54" s="42"/>
      <c r="AZ54" s="43"/>
      <c r="BA54" s="44"/>
      <c r="BB5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5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5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54" s="45"/>
      <c r="BF54" s="45"/>
      <c r="BG54" s="45"/>
      <c r="BH54" s="46" t="n">
        <v>12</v>
      </c>
      <c r="BI54" s="46" t="n">
        <v>4</v>
      </c>
      <c r="BJ54" s="46" t="str">
        <f aca="false">VLOOKUP(Table1[[#This Row],[Man Pri]],Key!$B$1:$D$15,2,FALSE())</f>
        <v>DIC</v>
      </c>
      <c r="BK54" s="46" t="n">
        <f aca="false">VLOOKUP(Table1[[#This Row],[Man Pri]],Key!$B$1:$D$15,3,FALSE())</f>
        <v>3</v>
      </c>
      <c r="BL54" s="46" t="str">
        <f aca="false">VLOOKUP(Table1[[#This Row],[Man Sec]],Key!$B$1:$D$15,2,FALSE())</f>
        <v>C</v>
      </c>
      <c r="BM54" s="46" t="n">
        <f aca="false">VLOOKUP(Table1[[#This Row],[Man Sec]],Key!$B$1:$D$15,3,FALSE())</f>
        <v>1</v>
      </c>
      <c r="BN54" s="45"/>
      <c r="BO54" s="45"/>
      <c r="BP54" s="54"/>
      <c r="BQ54" s="47"/>
      <c r="BR54" s="47"/>
      <c r="BS54" s="47"/>
      <c r="BT54" s="48"/>
      <c r="BU54" s="48"/>
      <c r="BV54" s="48"/>
      <c r="BW54" s="47" t="e">
        <f aca="false">VLOOKUP(Table1[[#This Row],[AI Pr]],Key!$A$1:$B$15,2,0)</f>
        <v>#N/A</v>
      </c>
      <c r="BX54" s="48" t="e">
        <f aca="false">VLOOKUP(Table1[[#This Row],[AI Sec]],Key!$A$1:$B$15,2,0)</f>
        <v>#N/A</v>
      </c>
      <c r="BY54" s="49" t="e">
        <f aca="false">IF(AND(BW54=BH54,BX54=BI54),"Both Match",IF(BW54=BH54,"Sec Missed",IF(BX54=BI54,"Pri Missed",IF(AND(BW54=BI54,BX54=BH54),"Interchanged","Both Missed"))))</f>
        <v>#N/A</v>
      </c>
      <c r="FJ54" s="0"/>
    </row>
    <row r="55" s="1" customFormat="true" ht="48" hidden="false" customHeight="true" outlineLevel="0" collapsed="false">
      <c r="A55" s="36" t="n">
        <v>2127</v>
      </c>
      <c r="B55" s="36" t="n">
        <v>2127</v>
      </c>
      <c r="C55" s="36" t="n">
        <v>14</v>
      </c>
      <c r="D55" s="36" t="n">
        <v>25</v>
      </c>
      <c r="E55" s="36" t="n">
        <v>11</v>
      </c>
      <c r="F55" s="36" t="n">
        <v>16</v>
      </c>
      <c r="G55" s="36" t="n">
        <v>18</v>
      </c>
      <c r="H55" s="36" t="n">
        <v>23.5</v>
      </c>
      <c r="I55" s="36" t="n">
        <v>9</v>
      </c>
      <c r="J55" s="36" t="n">
        <v>14</v>
      </c>
      <c r="K55" s="36" t="n">
        <v>15</v>
      </c>
      <c r="L55" s="36" t="n">
        <v>23.875</v>
      </c>
      <c r="M55" s="36" t="n">
        <v>9.5</v>
      </c>
      <c r="N55" s="36" t="n">
        <v>14</v>
      </c>
      <c r="O55" s="37" t="n">
        <f aca="false">LARGE(Table1[[#This Row],[D3]:[C3]],1)</f>
        <v>23.875</v>
      </c>
      <c r="P55" s="37" t="n">
        <f aca="false">LARGE(Table1[[#This Row],[D3]:[C3]],2)</f>
        <v>15</v>
      </c>
      <c r="Q55" s="37" t="n">
        <f aca="false">LARGE(Table1[[#This Row],[D3]:[C3]],3)</f>
        <v>14</v>
      </c>
      <c r="R55" s="37" t="n">
        <f aca="false">LARGE(Table1[[#This Row],[D3]:[C3]],4)</f>
        <v>9.5</v>
      </c>
      <c r="S55" s="38" t="n">
        <f aca="false">LARGE(Table1[[#This Row],[D1]:[C1]],1)</f>
        <v>25</v>
      </c>
      <c r="T55" s="38" t="n">
        <f aca="false">LARGE(Table1[[#This Row],[D1]:[C1]],2)</f>
        <v>16</v>
      </c>
      <c r="U55" s="38" t="n">
        <f aca="false">LARGE(Table1[[#This Row],[D1]:[C1]],3)</f>
        <v>14</v>
      </c>
      <c r="V55" s="38" t="n">
        <f aca="false">LARGE(Table1[[#This Row],[D1]:[C1]],4)</f>
        <v>11</v>
      </c>
      <c r="W55" s="39" t="n">
        <f aca="false">LARGE(Table1[[#This Row],[D2]:[C2]],1)</f>
        <v>23.5</v>
      </c>
      <c r="X55" s="39" t="n">
        <f aca="false">LARGE(Table1[[#This Row],[D2]:[C2]],2)</f>
        <v>18</v>
      </c>
      <c r="Y55" s="39" t="n">
        <f aca="false">LARGE(Table1[[#This Row],[D2]:[C2]],3)</f>
        <v>14</v>
      </c>
      <c r="Z55" s="39" t="n">
        <f aca="false">LARGE(Table1[[#This Row],[D2]:[C2]],4)</f>
        <v>9</v>
      </c>
      <c r="AA55" s="40" t="n">
        <f aca="false">Table1[[#This Row],[DR1]]-Table1[[#This Row],[DR2]]</f>
        <v>8.875</v>
      </c>
      <c r="AB55" s="40" t="n">
        <f aca="false">Table1[[#This Row],[DR2]]-Table1[[#This Row],[DR3]]</f>
        <v>1</v>
      </c>
      <c r="AC55" s="40" t="n">
        <f aca="false">Table1[[#This Row],[DR3]]-Table1[[#This Row],[DR4]]</f>
        <v>4.5</v>
      </c>
      <c r="AD55" s="40" t="n">
        <f aca="false">(Table1[[#This Row],[a(D)]]+Table1[[#This Row],[b(D)]])/SUM(Table1[[#This Row],[a(D)]:[c(D)]])</f>
        <v>0.686956521739131</v>
      </c>
      <c r="AE55" s="40" t="n">
        <f aca="false">Table1[[#This Row],[a(D)]]^2/SQRT(Table1[[#This Row],[a(D)]]^2+Table1[[#This Row],[b(D)]]^2+Table1[[#This Row],[c(D)]]^2)</f>
        <v>7.87594721565738</v>
      </c>
      <c r="AF55" s="40" t="n">
        <f aca="false">Table1[[#This Row],[b(D)]]^2/SQRT(Table1[[#This Row],[a(D)]]^2+Table1[[#This Row],[b(D)]]^2+Table1[[#This Row],[c(D)]]^2)</f>
        <v>0.0999921884154082</v>
      </c>
      <c r="AG55" s="40" t="n">
        <f aca="false">Table1[[#This Row],[c(D)]]^2/SQRT(Table1[[#This Row],[a(D)]]^2+Table1[[#This Row],[b(D)]]^2+Table1[[#This Row],[c(D)]]^2)</f>
        <v>2.02484181541202</v>
      </c>
      <c r="AH55" s="40" t="n">
        <f aca="false">Table1[[#This Row],[MR1]]-Table1[[#This Row],[MR2]]</f>
        <v>9</v>
      </c>
      <c r="AI55" s="40" t="n">
        <f aca="false">Table1[[#This Row],[MR2]]-Table1[[#This Row],[MR3]]</f>
        <v>2</v>
      </c>
      <c r="AJ55" s="40" t="n">
        <f aca="false">Table1[[#This Row],[MR3]]-Table1[[#This Row],[MR4]]</f>
        <v>3</v>
      </c>
      <c r="AK55" s="40" t="n">
        <f aca="false">(Table1[[#This Row],[a(M)]]+Table1[[#This Row],[b(M)]])/(Table1[[#This Row],[a(M)]]+Table1[[#This Row],[b(M)]]+Table1[[#This Row],[c(M)]])</f>
        <v>0.785714285714286</v>
      </c>
      <c r="AL55" s="40" t="n">
        <f aca="false">Table1[[#This Row],[a(M)]]^2/SQRT(Table1[[#This Row],[a(M)]]^2+Table1[[#This Row],[b(M)]]^2+Table1[[#This Row],[c(M)]]^2)</f>
        <v>8.35451209469623</v>
      </c>
      <c r="AM55" s="40" t="n">
        <f aca="false">Table1[[#This Row],[b(M)]]^2/SQRT(Table1[[#This Row],[a(M)]]^2+Table1[[#This Row],[b(M)]]^2+Table1[[#This Row],[c(M)]]^2)</f>
        <v>0.412568498503517</v>
      </c>
      <c r="AN55" s="40" t="n">
        <f aca="false">Table1[[#This Row],[c(M)]]^2/SQRT(Table1[[#This Row],[a(M)]]^2+Table1[[#This Row],[b(M)]]^2+Table1[[#This Row],[c(M)]]^2)</f>
        <v>0.928279121632914</v>
      </c>
      <c r="AO55" s="40" t="n">
        <f aca="false">Table1[[#This Row],[LR1]]-Table1[[#This Row],[LR2]]</f>
        <v>5.5</v>
      </c>
      <c r="AP55" s="40" t="n">
        <f aca="false">Table1[[#This Row],[LR2]]-Table1[[#This Row],[LR3]]</f>
        <v>4</v>
      </c>
      <c r="AQ55" s="40" t="n">
        <f aca="false">Table1[[#This Row],[LR3]]-Table1[[#This Row],[LR4]]</f>
        <v>5</v>
      </c>
      <c r="AR55" s="40" t="n">
        <f aca="false">(Table1[[#This Row],[a(L)]]+Table1[[#This Row],[b(L)]])/(Table1[[#This Row],[a(L)]]+Table1[[#This Row],[b(L)]]+Table1[[#This Row],[c(L)]])</f>
        <v>0.655172413793103</v>
      </c>
      <c r="AS55" s="40" t="n">
        <f aca="false">Table1[[#This Row],[a(L)]]^2/SQRT(Table1[[#This Row],[a(L)]]^2+Table1[[#This Row],[b(L)]]^2+Table1[[#This Row],[c(L)]]^2)</f>
        <v>3.58371071044251</v>
      </c>
      <c r="AT55" s="40" t="n">
        <f aca="false">Table1[[#This Row],[b(L)]]^2/SQRT(Table1[[#This Row],[a(L)]]^2+Table1[[#This Row],[b(L)]]^2+Table1[[#This Row],[c(L)]]^2)</f>
        <v>1.8955164088291</v>
      </c>
      <c r="AU55" s="40" t="n">
        <f aca="false">Table1[[#This Row],[c(L)]]^2/SQRT(Table1[[#This Row],[a(L)]]^2+Table1[[#This Row],[b(L)]]^2+Table1[[#This Row],[c(L)]]^2)</f>
        <v>2.96174438879546</v>
      </c>
      <c r="AV55" s="57" t="n">
        <f aca="false">_xlfn.VAR.P(Table1[[#This Row],[D3]:[C3]])</f>
        <v>27.1513671875</v>
      </c>
      <c r="AW55" s="57" t="n">
        <f aca="false">_xlfn.VAR.P(Table1[[#This Row],[D1]:[C1]])</f>
        <v>27.25</v>
      </c>
      <c r="AX55" s="41" t="n">
        <f aca="false">_xlfn.VAR.P(Table1[[#This Row],[D2]:[C2]])</f>
        <v>28.296875</v>
      </c>
      <c r="AY55" s="42"/>
      <c r="AZ55" s="43"/>
      <c r="BA55" s="44"/>
      <c r="BB5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5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5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55" s="45"/>
      <c r="BF55" s="45"/>
      <c r="BG55" s="45"/>
      <c r="BH55" s="46" t="n">
        <v>2</v>
      </c>
      <c r="BI55" s="46" t="n">
        <v>2</v>
      </c>
      <c r="BJ55" s="46" t="str">
        <f aca="false">VLOOKUP(Table1[[#This Row],[Man Pri]],Key!$B$1:$D$15,2,FALSE())</f>
        <v>I</v>
      </c>
      <c r="BK55" s="46" t="n">
        <f aca="false">VLOOKUP(Table1[[#This Row],[Man Pri]],Key!$B$1:$D$15,3,FALSE())</f>
        <v>1</v>
      </c>
      <c r="BL55" s="46" t="str">
        <f aca="false">VLOOKUP(Table1[[#This Row],[Man Sec]],Key!$B$1:$D$15,2,FALSE())</f>
        <v>I</v>
      </c>
      <c r="BM55" s="46" t="n">
        <f aca="false">VLOOKUP(Table1[[#This Row],[Man Sec]],Key!$B$1:$D$15,3,FALSE())</f>
        <v>1</v>
      </c>
      <c r="BN55" s="54"/>
      <c r="BO55" s="54"/>
      <c r="BP55" s="45"/>
      <c r="BQ55" s="47"/>
      <c r="BR55" s="47"/>
      <c r="BS55" s="47"/>
      <c r="BT55" s="48"/>
      <c r="BU55" s="48"/>
      <c r="BV55" s="48"/>
      <c r="BW55" s="47" t="e">
        <f aca="false">VLOOKUP(Table1[[#This Row],[AI Pr]],Key!$A$1:$B$15,2,0)</f>
        <v>#N/A</v>
      </c>
      <c r="BX55" s="48" t="e">
        <f aca="false">VLOOKUP(Table1[[#This Row],[AI Sec]],Key!$A$1:$B$15,2,0)</f>
        <v>#N/A</v>
      </c>
      <c r="BY55" s="49" t="e">
        <f aca="false">IF(AND(BW55=BH55,BX55=BI55),"Both Match",IF(BW55=BH55,"Sec Missed",IF(BX55=BI55,"Pri Missed",IF(AND(BW55=BI55,BX55=BH55),"Interchanged","Both Missed"))))</f>
        <v>#N/A</v>
      </c>
      <c r="FJ55" s="0"/>
    </row>
    <row r="56" s="1" customFormat="true" ht="48" hidden="false" customHeight="true" outlineLevel="0" collapsed="false">
      <c r="A56" s="36" t="n">
        <v>2128</v>
      </c>
      <c r="B56" s="36" t="n">
        <v>2128</v>
      </c>
      <c r="C56" s="36" t="n">
        <v>14</v>
      </c>
      <c r="D56" s="36" t="n">
        <v>14</v>
      </c>
      <c r="E56" s="36" t="n">
        <v>18</v>
      </c>
      <c r="F56" s="36" t="n">
        <v>19</v>
      </c>
      <c r="G56" s="36" t="n">
        <v>20</v>
      </c>
      <c r="H56" s="36" t="n">
        <v>7</v>
      </c>
      <c r="I56" s="36" t="n">
        <v>22</v>
      </c>
      <c r="J56" s="36" t="n">
        <v>14</v>
      </c>
      <c r="K56" s="36" t="n">
        <v>16</v>
      </c>
      <c r="L56" s="36" t="n">
        <v>9.5</v>
      </c>
      <c r="M56" s="36" t="n">
        <v>19</v>
      </c>
      <c r="N56" s="36" t="n">
        <v>16</v>
      </c>
      <c r="O56" s="37" t="n">
        <f aca="false">LARGE(Table1[[#This Row],[D3]:[C3]],1)</f>
        <v>19</v>
      </c>
      <c r="P56" s="37" t="n">
        <f aca="false">LARGE(Table1[[#This Row],[D3]:[C3]],2)</f>
        <v>16</v>
      </c>
      <c r="Q56" s="37" t="n">
        <f aca="false">LARGE(Table1[[#This Row],[D3]:[C3]],3)</f>
        <v>16</v>
      </c>
      <c r="R56" s="37" t="n">
        <f aca="false">LARGE(Table1[[#This Row],[D3]:[C3]],4)</f>
        <v>9.5</v>
      </c>
      <c r="S56" s="38" t="n">
        <f aca="false">LARGE(Table1[[#This Row],[D1]:[C1]],1)</f>
        <v>19</v>
      </c>
      <c r="T56" s="38" t="n">
        <f aca="false">LARGE(Table1[[#This Row],[D1]:[C1]],2)</f>
        <v>18</v>
      </c>
      <c r="U56" s="38" t="n">
        <f aca="false">LARGE(Table1[[#This Row],[D1]:[C1]],3)</f>
        <v>14</v>
      </c>
      <c r="V56" s="38" t="n">
        <f aca="false">LARGE(Table1[[#This Row],[D1]:[C1]],4)</f>
        <v>14</v>
      </c>
      <c r="W56" s="39" t="n">
        <f aca="false">LARGE(Table1[[#This Row],[D2]:[C2]],1)</f>
        <v>22</v>
      </c>
      <c r="X56" s="39" t="n">
        <f aca="false">LARGE(Table1[[#This Row],[D2]:[C2]],2)</f>
        <v>20</v>
      </c>
      <c r="Y56" s="39" t="n">
        <f aca="false">LARGE(Table1[[#This Row],[D2]:[C2]],3)</f>
        <v>14</v>
      </c>
      <c r="Z56" s="39" t="n">
        <f aca="false">LARGE(Table1[[#This Row],[D2]:[C2]],4)</f>
        <v>7</v>
      </c>
      <c r="AA56" s="40" t="n">
        <f aca="false">Table1[[#This Row],[DR1]]-Table1[[#This Row],[DR2]]</f>
        <v>3</v>
      </c>
      <c r="AB56" s="40" t="n">
        <f aca="false">Table1[[#This Row],[DR2]]-Table1[[#This Row],[DR3]]</f>
        <v>0</v>
      </c>
      <c r="AC56" s="40" t="n">
        <f aca="false">Table1[[#This Row],[DR3]]-Table1[[#This Row],[DR4]]</f>
        <v>6.5</v>
      </c>
      <c r="AD56" s="40" t="n">
        <f aca="false">(Table1[[#This Row],[a(D)]]+Table1[[#This Row],[b(D)]])/SUM(Table1[[#This Row],[a(D)]:[c(D)]])</f>
        <v>0.315789473684211</v>
      </c>
      <c r="AE56" s="40" t="n">
        <f aca="false">Table1[[#This Row],[a(D)]]^2/SQRT(Table1[[#This Row],[a(D)]]^2+Table1[[#This Row],[b(D)]]^2+Table1[[#This Row],[c(D)]]^2)</f>
        <v>1.25717453238524</v>
      </c>
      <c r="AF56" s="40" t="n">
        <f aca="false">Table1[[#This Row],[b(D)]]^2/SQRT(Table1[[#This Row],[a(D)]]^2+Table1[[#This Row],[b(D)]]^2+Table1[[#This Row],[c(D)]]^2)</f>
        <v>0</v>
      </c>
      <c r="AG56" s="40" t="n">
        <f aca="false">Table1[[#This Row],[c(D)]]^2/SQRT(Table1[[#This Row],[a(D)]]^2+Table1[[#This Row],[b(D)]]^2+Table1[[#This Row],[c(D)]]^2)</f>
        <v>5.90173599925294</v>
      </c>
      <c r="AH56" s="40" t="n">
        <f aca="false">Table1[[#This Row],[MR1]]-Table1[[#This Row],[MR2]]</f>
        <v>1</v>
      </c>
      <c r="AI56" s="40" t="n">
        <f aca="false">Table1[[#This Row],[MR2]]-Table1[[#This Row],[MR3]]</f>
        <v>4</v>
      </c>
      <c r="AJ56" s="40" t="n">
        <f aca="false">Table1[[#This Row],[MR3]]-Table1[[#This Row],[MR4]]</f>
        <v>0</v>
      </c>
      <c r="AK56" s="40" t="n">
        <f aca="false">(Table1[[#This Row],[a(M)]]+Table1[[#This Row],[b(M)]])/(Table1[[#This Row],[a(M)]]+Table1[[#This Row],[b(M)]]+Table1[[#This Row],[c(M)]])</f>
        <v>1</v>
      </c>
      <c r="AL56" s="40" t="n">
        <f aca="false">Table1[[#This Row],[a(M)]]^2/SQRT(Table1[[#This Row],[a(M)]]^2+Table1[[#This Row],[b(M)]]^2+Table1[[#This Row],[c(M)]]^2)</f>
        <v>0.242535625036333</v>
      </c>
      <c r="AM56" s="40" t="n">
        <f aca="false">Table1[[#This Row],[b(M)]]^2/SQRT(Table1[[#This Row],[a(M)]]^2+Table1[[#This Row],[b(M)]]^2+Table1[[#This Row],[c(M)]]^2)</f>
        <v>3.88057000058133</v>
      </c>
      <c r="AN56" s="40" t="n">
        <f aca="false">Table1[[#This Row],[c(M)]]^2/SQRT(Table1[[#This Row],[a(M)]]^2+Table1[[#This Row],[b(M)]]^2+Table1[[#This Row],[c(M)]]^2)</f>
        <v>0</v>
      </c>
      <c r="AO56" s="40" t="n">
        <f aca="false">Table1[[#This Row],[LR1]]-Table1[[#This Row],[LR2]]</f>
        <v>2</v>
      </c>
      <c r="AP56" s="40" t="n">
        <f aca="false">Table1[[#This Row],[LR2]]-Table1[[#This Row],[LR3]]</f>
        <v>6</v>
      </c>
      <c r="AQ56" s="40" t="n">
        <f aca="false">Table1[[#This Row],[LR3]]-Table1[[#This Row],[LR4]]</f>
        <v>7</v>
      </c>
      <c r="AR56" s="40" t="n">
        <f aca="false">(Table1[[#This Row],[a(L)]]+Table1[[#This Row],[b(L)]])/(Table1[[#This Row],[a(L)]]+Table1[[#This Row],[b(L)]]+Table1[[#This Row],[c(L)]])</f>
        <v>0.533333333333333</v>
      </c>
      <c r="AS56" s="40" t="n">
        <f aca="false">Table1[[#This Row],[a(L)]]^2/SQRT(Table1[[#This Row],[a(L)]]^2+Table1[[#This Row],[b(L)]]^2+Table1[[#This Row],[c(L)]]^2)</f>
        <v>0.423999152002544</v>
      </c>
      <c r="AT56" s="40" t="n">
        <f aca="false">Table1[[#This Row],[b(L)]]^2/SQRT(Table1[[#This Row],[a(L)]]^2+Table1[[#This Row],[b(L)]]^2+Table1[[#This Row],[c(L)]]^2)</f>
        <v>3.8159923680229</v>
      </c>
      <c r="AU56" s="40" t="n">
        <f aca="false">Table1[[#This Row],[c(L)]]^2/SQRT(Table1[[#This Row],[a(L)]]^2+Table1[[#This Row],[b(L)]]^2+Table1[[#This Row],[c(L)]]^2)</f>
        <v>5.19398961203117</v>
      </c>
      <c r="AV56" s="50" t="n">
        <f aca="false">_xlfn.VAR.P(Table1[[#This Row],[D3]:[C3]])</f>
        <v>12.046875</v>
      </c>
      <c r="AW56" s="50" t="n">
        <f aca="false">_xlfn.VAR.P(Table1[[#This Row],[D1]:[C1]])</f>
        <v>5.1875</v>
      </c>
      <c r="AX56" s="50" t="n">
        <f aca="false">_xlfn.VAR.P(Table1[[#This Row],[D2]:[C2]])</f>
        <v>34.1875</v>
      </c>
      <c r="AY56" s="42"/>
      <c r="AZ56" s="43"/>
      <c r="BA56" s="44"/>
      <c r="BB5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5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5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56" s="45"/>
      <c r="BF56" s="45"/>
      <c r="BG56" s="45"/>
      <c r="BH56" s="46" t="n">
        <v>6</v>
      </c>
      <c r="BI56" s="46" t="n">
        <v>6</v>
      </c>
      <c r="BJ56" s="46" t="str">
        <f aca="false">VLOOKUP(Table1[[#This Row],[Man Pri]],Key!$B$1:$D$15,2,FALSE())</f>
        <v>DS</v>
      </c>
      <c r="BK56" s="46" t="n">
        <f aca="false">VLOOKUP(Table1[[#This Row],[Man Pri]],Key!$B$1:$D$15,3,FALSE())</f>
        <v>2</v>
      </c>
      <c r="BL56" s="46" t="str">
        <f aca="false">VLOOKUP(Table1[[#This Row],[Man Sec]],Key!$B$1:$D$15,2,FALSE())</f>
        <v>DS</v>
      </c>
      <c r="BM56" s="46" t="n">
        <f aca="false">VLOOKUP(Table1[[#This Row],[Man Sec]],Key!$B$1:$D$15,3,FALSE())</f>
        <v>2</v>
      </c>
      <c r="BN56" s="45"/>
      <c r="BO56" s="45"/>
      <c r="BP56" s="45"/>
      <c r="BQ56" s="47"/>
      <c r="BR56" s="47"/>
      <c r="BS56" s="47"/>
      <c r="BT56" s="48"/>
      <c r="BU56" s="48"/>
      <c r="BV56" s="48"/>
      <c r="BW56" s="47" t="e">
        <f aca="false">VLOOKUP(Table1[[#This Row],[AI Pr]],Key!$A$1:$B$15,2,0)</f>
        <v>#N/A</v>
      </c>
      <c r="BX56" s="48" t="e">
        <f aca="false">VLOOKUP(Table1[[#This Row],[AI Sec]],Key!$A$1:$B$15,2,0)</f>
        <v>#N/A</v>
      </c>
      <c r="BY56" s="49" t="e">
        <f aca="false">IF(AND(BW56=BH56,BX56=BI56),"Both Match",IF(BW56=BH56,"Sec Missed",IF(BX56=BI56,"Pri Missed",IF(AND(BW56=BI56,BX56=BH56),"Interchanged","Both Missed"))))</f>
        <v>#N/A</v>
      </c>
      <c r="FJ56" s="0"/>
    </row>
    <row r="57" s="1" customFormat="true" ht="48" hidden="false" customHeight="true" outlineLevel="0" collapsed="false">
      <c r="A57" s="36" t="n">
        <v>2129</v>
      </c>
      <c r="B57" s="36" t="n">
        <v>2129</v>
      </c>
      <c r="C57" s="36" t="n">
        <v>14</v>
      </c>
      <c r="D57" s="36" t="n">
        <v>26</v>
      </c>
      <c r="E57" s="36" t="n">
        <v>7</v>
      </c>
      <c r="F57" s="36" t="n">
        <v>19</v>
      </c>
      <c r="G57" s="36" t="n">
        <v>20</v>
      </c>
      <c r="H57" s="36" t="n">
        <v>10</v>
      </c>
      <c r="I57" s="36" t="n">
        <v>4</v>
      </c>
      <c r="J57" s="36" t="n">
        <v>25</v>
      </c>
      <c r="K57" s="36" t="n">
        <v>16</v>
      </c>
      <c r="L57" s="36" t="n">
        <v>20</v>
      </c>
      <c r="M57" s="36" t="n">
        <v>4</v>
      </c>
      <c r="N57" s="36" t="n">
        <v>23</v>
      </c>
      <c r="O57" s="37" t="n">
        <f aca="false">LARGE(Table1[[#This Row],[D3]:[C3]],1)</f>
        <v>23</v>
      </c>
      <c r="P57" s="37" t="n">
        <f aca="false">LARGE(Table1[[#This Row],[D3]:[C3]],2)</f>
        <v>20</v>
      </c>
      <c r="Q57" s="37" t="n">
        <f aca="false">LARGE(Table1[[#This Row],[D3]:[C3]],3)</f>
        <v>16</v>
      </c>
      <c r="R57" s="37" t="n">
        <f aca="false">LARGE(Table1[[#This Row],[D3]:[C3]],4)</f>
        <v>4</v>
      </c>
      <c r="S57" s="38" t="n">
        <f aca="false">LARGE(Table1[[#This Row],[D1]:[C1]],1)</f>
        <v>26</v>
      </c>
      <c r="T57" s="38" t="n">
        <f aca="false">LARGE(Table1[[#This Row],[D1]:[C1]],2)</f>
        <v>19</v>
      </c>
      <c r="U57" s="38" t="n">
        <f aca="false">LARGE(Table1[[#This Row],[D1]:[C1]],3)</f>
        <v>14</v>
      </c>
      <c r="V57" s="38" t="n">
        <f aca="false">LARGE(Table1[[#This Row],[D1]:[C1]],4)</f>
        <v>7</v>
      </c>
      <c r="W57" s="39" t="n">
        <f aca="false">LARGE(Table1[[#This Row],[D2]:[C2]],1)</f>
        <v>25</v>
      </c>
      <c r="X57" s="39" t="n">
        <f aca="false">LARGE(Table1[[#This Row],[D2]:[C2]],2)</f>
        <v>20</v>
      </c>
      <c r="Y57" s="39" t="n">
        <f aca="false">LARGE(Table1[[#This Row],[D2]:[C2]],3)</f>
        <v>10</v>
      </c>
      <c r="Z57" s="39" t="n">
        <f aca="false">LARGE(Table1[[#This Row],[D2]:[C2]],4)</f>
        <v>4</v>
      </c>
      <c r="AA57" s="40" t="n">
        <f aca="false">Table1[[#This Row],[DR1]]-Table1[[#This Row],[DR2]]</f>
        <v>3</v>
      </c>
      <c r="AB57" s="40" t="n">
        <f aca="false">Table1[[#This Row],[DR2]]-Table1[[#This Row],[DR3]]</f>
        <v>4</v>
      </c>
      <c r="AC57" s="40" t="n">
        <f aca="false">Table1[[#This Row],[DR3]]-Table1[[#This Row],[DR4]]</f>
        <v>12</v>
      </c>
      <c r="AD57" s="40" t="n">
        <f aca="false">(Table1[[#This Row],[a(D)]]+Table1[[#This Row],[b(D)]])/SUM(Table1[[#This Row],[a(D)]:[c(D)]])</f>
        <v>0.368421052631579</v>
      </c>
      <c r="AE57" s="40" t="n">
        <f aca="false">Table1[[#This Row],[a(D)]]^2/SQRT(Table1[[#This Row],[a(D)]]^2+Table1[[#This Row],[b(D)]]^2+Table1[[#This Row],[c(D)]]^2)</f>
        <v>0.692307692307692</v>
      </c>
      <c r="AF57" s="40" t="n">
        <f aca="false">Table1[[#This Row],[b(D)]]^2/SQRT(Table1[[#This Row],[a(D)]]^2+Table1[[#This Row],[b(D)]]^2+Table1[[#This Row],[c(D)]]^2)</f>
        <v>1.23076923076923</v>
      </c>
      <c r="AG57" s="40" t="n">
        <f aca="false">Table1[[#This Row],[c(D)]]^2/SQRT(Table1[[#This Row],[a(D)]]^2+Table1[[#This Row],[b(D)]]^2+Table1[[#This Row],[c(D)]]^2)</f>
        <v>11.0769230769231</v>
      </c>
      <c r="AH57" s="40" t="n">
        <f aca="false">Table1[[#This Row],[MR1]]-Table1[[#This Row],[MR2]]</f>
        <v>7</v>
      </c>
      <c r="AI57" s="40" t="n">
        <f aca="false">Table1[[#This Row],[MR2]]-Table1[[#This Row],[MR3]]</f>
        <v>5</v>
      </c>
      <c r="AJ57" s="40" t="n">
        <f aca="false">Table1[[#This Row],[MR3]]-Table1[[#This Row],[MR4]]</f>
        <v>7</v>
      </c>
      <c r="AK57" s="40" t="n">
        <f aca="false">(Table1[[#This Row],[a(M)]]+Table1[[#This Row],[b(M)]])/(Table1[[#This Row],[a(M)]]+Table1[[#This Row],[b(M)]]+Table1[[#This Row],[c(M)]])</f>
        <v>0.631578947368421</v>
      </c>
      <c r="AL57" s="40" t="n">
        <f aca="false">Table1[[#This Row],[a(M)]]^2/SQRT(Table1[[#This Row],[a(M)]]^2+Table1[[#This Row],[b(M)]]^2+Table1[[#This Row],[c(M)]]^2)</f>
        <v>4.41818120987042</v>
      </c>
      <c r="AM57" s="40" t="n">
        <f aca="false">Table1[[#This Row],[b(M)]]^2/SQRT(Table1[[#This Row],[a(M)]]^2+Table1[[#This Row],[b(M)]]^2+Table1[[#This Row],[c(M)]]^2)</f>
        <v>2.25417408666858</v>
      </c>
      <c r="AN57" s="40" t="n">
        <f aca="false">Table1[[#This Row],[c(M)]]^2/SQRT(Table1[[#This Row],[a(M)]]^2+Table1[[#This Row],[b(M)]]^2+Table1[[#This Row],[c(M)]]^2)</f>
        <v>4.41818120987042</v>
      </c>
      <c r="AO57" s="40" t="n">
        <f aca="false">Table1[[#This Row],[LR1]]-Table1[[#This Row],[LR2]]</f>
        <v>5</v>
      </c>
      <c r="AP57" s="40" t="n">
        <f aca="false">Table1[[#This Row],[LR2]]-Table1[[#This Row],[LR3]]</f>
        <v>10</v>
      </c>
      <c r="AQ57" s="40" t="n">
        <f aca="false">Table1[[#This Row],[LR3]]-Table1[[#This Row],[LR4]]</f>
        <v>6</v>
      </c>
      <c r="AR57" s="40" t="n">
        <f aca="false">(Table1[[#This Row],[a(L)]]+Table1[[#This Row],[b(L)]])/(Table1[[#This Row],[a(L)]]+Table1[[#This Row],[b(L)]]+Table1[[#This Row],[c(L)]])</f>
        <v>0.714285714285714</v>
      </c>
      <c r="AS57" s="40" t="n">
        <f aca="false">Table1[[#This Row],[a(L)]]^2/SQRT(Table1[[#This Row],[a(L)]]^2+Table1[[#This Row],[b(L)]]^2+Table1[[#This Row],[c(L)]]^2)</f>
        <v>1.97027601559775</v>
      </c>
      <c r="AT57" s="40" t="n">
        <f aca="false">Table1[[#This Row],[b(L)]]^2/SQRT(Table1[[#This Row],[a(L)]]^2+Table1[[#This Row],[b(L)]]^2+Table1[[#This Row],[c(L)]]^2)</f>
        <v>7.88110406239101</v>
      </c>
      <c r="AU57" s="40" t="n">
        <f aca="false">Table1[[#This Row],[c(L)]]^2/SQRT(Table1[[#This Row],[a(L)]]^2+Table1[[#This Row],[b(L)]]^2+Table1[[#This Row],[c(L)]]^2)</f>
        <v>2.83719746246076</v>
      </c>
      <c r="AV57" s="50" t="n">
        <f aca="false">_xlfn.VAR.P(Table1[[#This Row],[D3]:[C3]])</f>
        <v>52.1875</v>
      </c>
      <c r="AW57" s="50" t="n">
        <f aca="false">_xlfn.VAR.P(Table1[[#This Row],[D1]:[C1]])</f>
        <v>48.25</v>
      </c>
      <c r="AX57" s="50" t="n">
        <f aca="false">_xlfn.VAR.P(Table1[[#This Row],[D2]:[C2]])</f>
        <v>67.6875</v>
      </c>
      <c r="AY57" s="42"/>
      <c r="AZ57" s="43"/>
      <c r="BA57" s="44"/>
      <c r="BB5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5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5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57" s="45"/>
      <c r="BF57" s="45"/>
      <c r="BG57" s="45"/>
      <c r="BH57" s="46" t="n">
        <v>12</v>
      </c>
      <c r="BI57" s="46" t="n">
        <v>2</v>
      </c>
      <c r="BJ57" s="46" t="str">
        <f aca="false">VLOOKUP(Table1[[#This Row],[Man Pri]],Key!$B$1:$D$15,2,FALSE())</f>
        <v>DIC</v>
      </c>
      <c r="BK57" s="46" t="n">
        <f aca="false">VLOOKUP(Table1[[#This Row],[Man Pri]],Key!$B$1:$D$15,3,FALSE())</f>
        <v>3</v>
      </c>
      <c r="BL57" s="46" t="str">
        <f aca="false">VLOOKUP(Table1[[#This Row],[Man Sec]],Key!$B$1:$D$15,2,FALSE())</f>
        <v>I</v>
      </c>
      <c r="BM57" s="46" t="n">
        <f aca="false">VLOOKUP(Table1[[#This Row],[Man Sec]],Key!$B$1:$D$15,3,FALSE())</f>
        <v>1</v>
      </c>
      <c r="BN57" s="45"/>
      <c r="BO57" s="45"/>
      <c r="BP57" s="45"/>
      <c r="BQ57" s="47"/>
      <c r="BR57" s="47"/>
      <c r="BS57" s="47"/>
      <c r="BT57" s="48"/>
      <c r="BU57" s="48"/>
      <c r="BV57" s="48"/>
      <c r="BW57" s="47" t="e">
        <f aca="false">VLOOKUP(Table1[[#This Row],[AI Pr]],Key!$A$1:$B$15,2,0)</f>
        <v>#N/A</v>
      </c>
      <c r="BX57" s="48" t="e">
        <f aca="false">VLOOKUP(Table1[[#This Row],[AI Sec]],Key!$A$1:$B$15,2,0)</f>
        <v>#N/A</v>
      </c>
      <c r="BY57" s="49" t="e">
        <f aca="false">IF(AND(BW57=BH57,BX57=BI57),"Both Match",IF(BW57=BH57,"Sec Missed",IF(BX57=BI57,"Pri Missed",IF(AND(BW57=BI57,BX57=BH57),"Interchanged","Both Missed"))))</f>
        <v>#N/A</v>
      </c>
      <c r="FJ57" s="0"/>
    </row>
    <row r="58" s="1" customFormat="true" ht="48" hidden="false" customHeight="true" outlineLevel="0" collapsed="false">
      <c r="A58" s="36" t="n">
        <v>2130</v>
      </c>
      <c r="B58" s="36" t="n">
        <v>2130</v>
      </c>
      <c r="C58" s="36" t="n">
        <v>14</v>
      </c>
      <c r="D58" s="36" t="n">
        <v>20</v>
      </c>
      <c r="E58" s="36" t="n">
        <v>7</v>
      </c>
      <c r="F58" s="36" t="n">
        <v>23</v>
      </c>
      <c r="G58" s="36" t="n">
        <v>12</v>
      </c>
      <c r="H58" s="36" t="n">
        <v>20</v>
      </c>
      <c r="I58" s="36" t="n">
        <v>12</v>
      </c>
      <c r="J58" s="36" t="n">
        <v>22</v>
      </c>
      <c r="K58" s="36" t="n">
        <v>14</v>
      </c>
      <c r="L58" s="36" t="n">
        <v>19</v>
      </c>
      <c r="M58" s="36" t="n">
        <v>8</v>
      </c>
      <c r="N58" s="36" t="n">
        <v>23</v>
      </c>
      <c r="O58" s="37" t="n">
        <f aca="false">LARGE(Table1[[#This Row],[D3]:[C3]],1)</f>
        <v>23</v>
      </c>
      <c r="P58" s="37" t="n">
        <f aca="false">LARGE(Table1[[#This Row],[D3]:[C3]],2)</f>
        <v>19</v>
      </c>
      <c r="Q58" s="37" t="n">
        <f aca="false">LARGE(Table1[[#This Row],[D3]:[C3]],3)</f>
        <v>14</v>
      </c>
      <c r="R58" s="37" t="n">
        <f aca="false">LARGE(Table1[[#This Row],[D3]:[C3]],4)</f>
        <v>8</v>
      </c>
      <c r="S58" s="38" t="n">
        <f aca="false">LARGE(Table1[[#This Row],[D1]:[C1]],1)</f>
        <v>23</v>
      </c>
      <c r="T58" s="38" t="n">
        <f aca="false">LARGE(Table1[[#This Row],[D1]:[C1]],2)</f>
        <v>20</v>
      </c>
      <c r="U58" s="38" t="n">
        <f aca="false">LARGE(Table1[[#This Row],[D1]:[C1]],3)</f>
        <v>14</v>
      </c>
      <c r="V58" s="38" t="n">
        <f aca="false">LARGE(Table1[[#This Row],[D1]:[C1]],4)</f>
        <v>7</v>
      </c>
      <c r="W58" s="39" t="n">
        <f aca="false">LARGE(Table1[[#This Row],[D2]:[C2]],1)</f>
        <v>22</v>
      </c>
      <c r="X58" s="39" t="n">
        <f aca="false">LARGE(Table1[[#This Row],[D2]:[C2]],2)</f>
        <v>20</v>
      </c>
      <c r="Y58" s="39" t="n">
        <f aca="false">LARGE(Table1[[#This Row],[D2]:[C2]],3)</f>
        <v>12</v>
      </c>
      <c r="Z58" s="39" t="n">
        <f aca="false">LARGE(Table1[[#This Row],[D2]:[C2]],4)</f>
        <v>12</v>
      </c>
      <c r="AA58" s="40" t="n">
        <f aca="false">Table1[[#This Row],[DR1]]-Table1[[#This Row],[DR2]]</f>
        <v>4</v>
      </c>
      <c r="AB58" s="40" t="n">
        <f aca="false">Table1[[#This Row],[DR2]]-Table1[[#This Row],[DR3]]</f>
        <v>5</v>
      </c>
      <c r="AC58" s="40" t="n">
        <f aca="false">Table1[[#This Row],[DR3]]-Table1[[#This Row],[DR4]]</f>
        <v>6</v>
      </c>
      <c r="AD58" s="40" t="n">
        <f aca="false">(Table1[[#This Row],[a(D)]]+Table1[[#This Row],[b(D)]])/SUM(Table1[[#This Row],[a(D)]:[c(D)]])</f>
        <v>0.6</v>
      </c>
      <c r="AE58" s="40" t="n">
        <f aca="false">Table1[[#This Row],[a(D)]]^2/SQRT(Table1[[#This Row],[a(D)]]^2+Table1[[#This Row],[b(D)]]^2+Table1[[#This Row],[c(D)]]^2)</f>
        <v>1.82336922335421</v>
      </c>
      <c r="AF58" s="40" t="n">
        <f aca="false">Table1[[#This Row],[b(D)]]^2/SQRT(Table1[[#This Row],[a(D)]]^2+Table1[[#This Row],[b(D)]]^2+Table1[[#This Row],[c(D)]]^2)</f>
        <v>2.84901441149095</v>
      </c>
      <c r="AG58" s="40" t="n">
        <f aca="false">Table1[[#This Row],[c(D)]]^2/SQRT(Table1[[#This Row],[a(D)]]^2+Table1[[#This Row],[b(D)]]^2+Table1[[#This Row],[c(D)]]^2)</f>
        <v>4.10258075254697</v>
      </c>
      <c r="AH58" s="40" t="n">
        <f aca="false">Table1[[#This Row],[MR1]]-Table1[[#This Row],[MR2]]</f>
        <v>3</v>
      </c>
      <c r="AI58" s="40" t="n">
        <f aca="false">Table1[[#This Row],[MR2]]-Table1[[#This Row],[MR3]]</f>
        <v>6</v>
      </c>
      <c r="AJ58" s="40" t="n">
        <f aca="false">Table1[[#This Row],[MR3]]-Table1[[#This Row],[MR4]]</f>
        <v>7</v>
      </c>
      <c r="AK58" s="40" t="n">
        <f aca="false">(Table1[[#This Row],[a(M)]]+Table1[[#This Row],[b(M)]])/(Table1[[#This Row],[a(M)]]+Table1[[#This Row],[b(M)]]+Table1[[#This Row],[c(M)]])</f>
        <v>0.5625</v>
      </c>
      <c r="AL58" s="40" t="n">
        <f aca="false">Table1[[#This Row],[a(M)]]^2/SQRT(Table1[[#This Row],[a(M)]]^2+Table1[[#This Row],[b(M)]]^2+Table1[[#This Row],[c(M)]]^2)</f>
        <v>0.928279121632914</v>
      </c>
      <c r="AM58" s="40" t="n">
        <f aca="false">Table1[[#This Row],[b(M)]]^2/SQRT(Table1[[#This Row],[a(M)]]^2+Table1[[#This Row],[b(M)]]^2+Table1[[#This Row],[c(M)]]^2)</f>
        <v>3.71311648653166</v>
      </c>
      <c r="AN58" s="40" t="n">
        <f aca="false">Table1[[#This Row],[c(M)]]^2/SQRT(Table1[[#This Row],[a(M)]]^2+Table1[[#This Row],[b(M)]]^2+Table1[[#This Row],[c(M)]]^2)</f>
        <v>5.05396410666809</v>
      </c>
      <c r="AO58" s="40" t="n">
        <f aca="false">Table1[[#This Row],[LR1]]-Table1[[#This Row],[LR2]]</f>
        <v>2</v>
      </c>
      <c r="AP58" s="40" t="n">
        <f aca="false">Table1[[#This Row],[LR2]]-Table1[[#This Row],[LR3]]</f>
        <v>8</v>
      </c>
      <c r="AQ58" s="40" t="n">
        <f aca="false">Table1[[#This Row],[LR3]]-Table1[[#This Row],[LR4]]</f>
        <v>0</v>
      </c>
      <c r="AR58" s="40" t="n">
        <f aca="false">(Table1[[#This Row],[a(L)]]+Table1[[#This Row],[b(L)]])/(Table1[[#This Row],[a(L)]]+Table1[[#This Row],[b(L)]]+Table1[[#This Row],[c(L)]])</f>
        <v>1</v>
      </c>
      <c r="AS58" s="40" t="n">
        <f aca="false">Table1[[#This Row],[a(L)]]^2/SQRT(Table1[[#This Row],[a(L)]]^2+Table1[[#This Row],[b(L)]]^2+Table1[[#This Row],[c(L)]]^2)</f>
        <v>0.485071250072666</v>
      </c>
      <c r="AT58" s="40" t="n">
        <f aca="false">Table1[[#This Row],[b(L)]]^2/SQRT(Table1[[#This Row],[a(L)]]^2+Table1[[#This Row],[b(L)]]^2+Table1[[#This Row],[c(L)]]^2)</f>
        <v>7.76114000116266</v>
      </c>
      <c r="AU58" s="40" t="n">
        <f aca="false">Table1[[#This Row],[c(L)]]^2/SQRT(Table1[[#This Row],[a(L)]]^2+Table1[[#This Row],[b(L)]]^2+Table1[[#This Row],[c(L)]]^2)</f>
        <v>0</v>
      </c>
      <c r="AV58" s="50" t="n">
        <f aca="false">_xlfn.VAR.P(Table1[[#This Row],[D3]:[C3]])</f>
        <v>31.5</v>
      </c>
      <c r="AW58" s="50" t="n">
        <f aca="false">_xlfn.VAR.P(Table1[[#This Row],[D1]:[C1]])</f>
        <v>37.5</v>
      </c>
      <c r="AX58" s="50" t="n">
        <f aca="false">_xlfn.VAR.P(Table1[[#This Row],[D2]:[C2]])</f>
        <v>20.75</v>
      </c>
      <c r="AY58" s="42"/>
      <c r="AZ58" s="43"/>
      <c r="BA58" s="44"/>
      <c r="BB5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5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5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58" s="45"/>
      <c r="BF58" s="45"/>
      <c r="BG58" s="45"/>
      <c r="BH58" s="51" t="n">
        <v>9</v>
      </c>
      <c r="BI58" s="52" t="n">
        <v>9</v>
      </c>
      <c r="BJ58" s="51" t="str">
        <f aca="false">VLOOKUP(Table1[[#This Row],[Man Pri]],Key!$B$1:$D$15,2,FALSE())</f>
        <v>IC</v>
      </c>
      <c r="BK58" s="51" t="n">
        <f aca="false">VLOOKUP(Table1[[#This Row],[Man Pri]],Key!$B$1:$D$15,3,FALSE())</f>
        <v>2</v>
      </c>
      <c r="BL58" s="52" t="str">
        <f aca="false">VLOOKUP(Table1[[#This Row],[Man Sec]],Key!$B$1:$D$15,2,FALSE())</f>
        <v>IC</v>
      </c>
      <c r="BM58" s="52" t="n">
        <f aca="false">VLOOKUP(Table1[[#This Row],[Man Sec]],Key!$B$1:$D$15,3,FALSE())</f>
        <v>2</v>
      </c>
      <c r="BN58" s="45"/>
      <c r="BO58" s="45"/>
      <c r="BP58" s="45"/>
      <c r="BQ58" s="47"/>
      <c r="BR58" s="47"/>
      <c r="BS58" s="47"/>
      <c r="BT58" s="48"/>
      <c r="BU58" s="48"/>
      <c r="BV58" s="48"/>
      <c r="BW58" s="47" t="e">
        <f aca="false">VLOOKUP(Table1[[#This Row],[AI Pr]],Key!$A$1:$B$15,2,0)</f>
        <v>#N/A</v>
      </c>
      <c r="BX58" s="48" t="e">
        <f aca="false">VLOOKUP(Table1[[#This Row],[AI Sec]],Key!$A$1:$B$15,2,0)</f>
        <v>#N/A</v>
      </c>
      <c r="BY58" s="49" t="e">
        <f aca="false">IF(AND(BW58=BH58,BX58=BI58),"Both Match",IF(BW58=BH58,"Sec Missed",IF(BX58=BI58,"Pri Missed",IF(AND(BW58=BI58,BX58=BH58),"Interchanged","Both Missed"))))</f>
        <v>#N/A</v>
      </c>
      <c r="FJ58" s="0"/>
    </row>
    <row r="59" s="1" customFormat="true" ht="48" hidden="false" customHeight="true" outlineLevel="0" collapsed="false">
      <c r="A59" s="36" t="n">
        <v>2131</v>
      </c>
      <c r="B59" s="36" t="n">
        <v>2131</v>
      </c>
      <c r="C59" s="36" t="n">
        <v>14</v>
      </c>
      <c r="D59" s="36" t="n">
        <v>26.125</v>
      </c>
      <c r="E59" s="36" t="n">
        <v>15</v>
      </c>
      <c r="F59" s="36" t="n">
        <v>7</v>
      </c>
      <c r="G59" s="36" t="n">
        <v>21</v>
      </c>
      <c r="H59" s="36" t="n">
        <v>23.5</v>
      </c>
      <c r="I59" s="36" t="n">
        <v>7</v>
      </c>
      <c r="J59" s="36" t="n">
        <v>8</v>
      </c>
      <c r="K59" s="36" t="n">
        <v>17</v>
      </c>
      <c r="L59" s="36" t="n">
        <v>24.625</v>
      </c>
      <c r="M59" s="36" t="n">
        <v>11</v>
      </c>
      <c r="N59" s="36" t="n">
        <v>7</v>
      </c>
      <c r="O59" s="37" t="n">
        <f aca="false">LARGE(Table1[[#This Row],[D3]:[C3]],1)</f>
        <v>24.625</v>
      </c>
      <c r="P59" s="37" t="n">
        <f aca="false">LARGE(Table1[[#This Row],[D3]:[C3]],2)</f>
        <v>17</v>
      </c>
      <c r="Q59" s="37" t="n">
        <f aca="false">LARGE(Table1[[#This Row],[D3]:[C3]],3)</f>
        <v>11</v>
      </c>
      <c r="R59" s="37" t="n">
        <f aca="false">LARGE(Table1[[#This Row],[D3]:[C3]],4)</f>
        <v>7</v>
      </c>
      <c r="S59" s="38" t="n">
        <f aca="false">LARGE(Table1[[#This Row],[D1]:[C1]],1)</f>
        <v>26.125</v>
      </c>
      <c r="T59" s="38" t="n">
        <f aca="false">LARGE(Table1[[#This Row],[D1]:[C1]],2)</f>
        <v>15</v>
      </c>
      <c r="U59" s="38" t="n">
        <f aca="false">LARGE(Table1[[#This Row],[D1]:[C1]],3)</f>
        <v>14</v>
      </c>
      <c r="V59" s="38" t="n">
        <f aca="false">LARGE(Table1[[#This Row],[D1]:[C1]],4)</f>
        <v>7</v>
      </c>
      <c r="W59" s="39" t="n">
        <f aca="false">LARGE(Table1[[#This Row],[D2]:[C2]],1)</f>
        <v>23.5</v>
      </c>
      <c r="X59" s="39" t="n">
        <f aca="false">LARGE(Table1[[#This Row],[D2]:[C2]],2)</f>
        <v>21</v>
      </c>
      <c r="Y59" s="39" t="n">
        <f aca="false">LARGE(Table1[[#This Row],[D2]:[C2]],3)</f>
        <v>8</v>
      </c>
      <c r="Z59" s="39" t="n">
        <f aca="false">LARGE(Table1[[#This Row],[D2]:[C2]],4)</f>
        <v>7</v>
      </c>
      <c r="AA59" s="40" t="n">
        <f aca="false">Table1[[#This Row],[DR1]]-Table1[[#This Row],[DR2]]</f>
        <v>7.625</v>
      </c>
      <c r="AB59" s="40" t="n">
        <f aca="false">Table1[[#This Row],[DR2]]-Table1[[#This Row],[DR3]]</f>
        <v>6</v>
      </c>
      <c r="AC59" s="40" t="n">
        <f aca="false">Table1[[#This Row],[DR3]]-Table1[[#This Row],[DR4]]</f>
        <v>4</v>
      </c>
      <c r="AD59" s="40" t="n">
        <f aca="false">(Table1[[#This Row],[a(D)]]+Table1[[#This Row],[b(D)]])/SUM(Table1[[#This Row],[a(D)]:[c(D)]])</f>
        <v>0.773049645390071</v>
      </c>
      <c r="AE59" s="40" t="n">
        <f aca="false">Table1[[#This Row],[a(D)]]^2/SQRT(Table1[[#This Row],[a(D)]]^2+Table1[[#This Row],[b(D)]]^2+Table1[[#This Row],[c(D)]]^2)</f>
        <v>5.53995105443065</v>
      </c>
      <c r="AF59" s="40" t="n">
        <f aca="false">Table1[[#This Row],[b(D)]]^2/SQRT(Table1[[#This Row],[a(D)]]^2+Table1[[#This Row],[b(D)]]^2+Table1[[#This Row],[c(D)]]^2)</f>
        <v>3.43027337527767</v>
      </c>
      <c r="AG59" s="40" t="n">
        <f aca="false">Table1[[#This Row],[c(D)]]^2/SQRT(Table1[[#This Row],[a(D)]]^2+Table1[[#This Row],[b(D)]]^2+Table1[[#This Row],[c(D)]]^2)</f>
        <v>1.52456594456786</v>
      </c>
      <c r="AH59" s="40" t="n">
        <f aca="false">Table1[[#This Row],[MR1]]-Table1[[#This Row],[MR2]]</f>
        <v>11.125</v>
      </c>
      <c r="AI59" s="40" t="n">
        <f aca="false">Table1[[#This Row],[MR2]]-Table1[[#This Row],[MR3]]</f>
        <v>1</v>
      </c>
      <c r="AJ59" s="40" t="n">
        <f aca="false">Table1[[#This Row],[MR3]]-Table1[[#This Row],[MR4]]</f>
        <v>7</v>
      </c>
      <c r="AK59" s="40" t="n">
        <f aca="false">(Table1[[#This Row],[a(M)]]+Table1[[#This Row],[b(M)]])/(Table1[[#This Row],[a(M)]]+Table1[[#This Row],[b(M)]]+Table1[[#This Row],[c(M)]])</f>
        <v>0.633986928104575</v>
      </c>
      <c r="AL59" s="40" t="n">
        <f aca="false">Table1[[#This Row],[a(M)]]^2/SQRT(Table1[[#This Row],[a(M)]]^2+Table1[[#This Row],[b(M)]]^2+Table1[[#This Row],[c(M)]]^2)</f>
        <v>9.38897334089822</v>
      </c>
      <c r="AM59" s="40" t="n">
        <f aca="false">Table1[[#This Row],[b(M)]]^2/SQRT(Table1[[#This Row],[a(M)]]^2+Table1[[#This Row],[b(M)]]^2+Table1[[#This Row],[c(M)]]^2)</f>
        <v>0.0758609132454849</v>
      </c>
      <c r="AN59" s="40" t="n">
        <f aca="false">Table1[[#This Row],[c(M)]]^2/SQRT(Table1[[#This Row],[a(M)]]^2+Table1[[#This Row],[b(M)]]^2+Table1[[#This Row],[c(M)]]^2)</f>
        <v>3.71718474902876</v>
      </c>
      <c r="AO59" s="40" t="n">
        <f aca="false">Table1[[#This Row],[LR1]]-Table1[[#This Row],[LR2]]</f>
        <v>2.5</v>
      </c>
      <c r="AP59" s="40" t="n">
        <f aca="false">Table1[[#This Row],[LR2]]-Table1[[#This Row],[LR3]]</f>
        <v>13</v>
      </c>
      <c r="AQ59" s="40" t="n">
        <f aca="false">Table1[[#This Row],[LR3]]-Table1[[#This Row],[LR4]]</f>
        <v>1</v>
      </c>
      <c r="AR59" s="40" t="n">
        <f aca="false">(Table1[[#This Row],[a(L)]]+Table1[[#This Row],[b(L)]])/(Table1[[#This Row],[a(L)]]+Table1[[#This Row],[b(L)]]+Table1[[#This Row],[c(L)]])</f>
        <v>0.939393939393939</v>
      </c>
      <c r="AS59" s="40" t="n">
        <f aca="false">Table1[[#This Row],[a(L)]]^2/SQRT(Table1[[#This Row],[a(L)]]^2+Table1[[#This Row],[b(L)]]^2+Table1[[#This Row],[c(L)]]^2)</f>
        <v>0.470777235721693</v>
      </c>
      <c r="AT59" s="40" t="n">
        <f aca="false">Table1[[#This Row],[b(L)]]^2/SQRT(Table1[[#This Row],[a(L)]]^2+Table1[[#This Row],[b(L)]]^2+Table1[[#This Row],[c(L)]]^2)</f>
        <v>12.7298164539146</v>
      </c>
      <c r="AU59" s="40" t="n">
        <f aca="false">Table1[[#This Row],[c(L)]]^2/SQRT(Table1[[#This Row],[a(L)]]^2+Table1[[#This Row],[b(L)]]^2+Table1[[#This Row],[c(L)]]^2)</f>
        <v>0.0753243577154709</v>
      </c>
      <c r="AV59" s="41" t="n">
        <f aca="false">_xlfn.VAR.P(Table1[[#This Row],[D3]:[C3]])</f>
        <v>44.1513671875</v>
      </c>
      <c r="AW59" s="41" t="n">
        <f aca="false">_xlfn.VAR.P(Table1[[#This Row],[D1]:[C1]])</f>
        <v>46.9091796875</v>
      </c>
      <c r="AX59" s="41" t="n">
        <f aca="false">_xlfn.VAR.P(Table1[[#This Row],[D2]:[C2]])</f>
        <v>55.296875</v>
      </c>
      <c r="AY59" s="42"/>
      <c r="AZ59" s="43"/>
      <c r="BA59" s="44"/>
      <c r="BB5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5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5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59" s="45"/>
      <c r="BF59" s="45"/>
      <c r="BG59" s="45"/>
      <c r="BH59" s="46" t="n">
        <v>2</v>
      </c>
      <c r="BI59" s="46" t="n">
        <v>5</v>
      </c>
      <c r="BJ59" s="46" t="str">
        <f aca="false">VLOOKUP(Table1[[#This Row],[Man Pri]],Key!$B$1:$D$15,2,FALSE())</f>
        <v>I</v>
      </c>
      <c r="BK59" s="46" t="n">
        <f aca="false">VLOOKUP(Table1[[#This Row],[Man Pri]],Key!$B$1:$D$15,3,FALSE())</f>
        <v>1</v>
      </c>
      <c r="BL59" s="46" t="str">
        <f aca="false">VLOOKUP(Table1[[#This Row],[Man Sec]],Key!$B$1:$D$15,2,FALSE())</f>
        <v>DI</v>
      </c>
      <c r="BM59" s="46" t="n">
        <f aca="false">VLOOKUP(Table1[[#This Row],[Man Sec]],Key!$B$1:$D$15,3,FALSE())</f>
        <v>2</v>
      </c>
      <c r="BN59" s="45"/>
      <c r="BO59" s="45"/>
      <c r="BP59" s="45"/>
      <c r="BQ59" s="47"/>
      <c r="BR59" s="47"/>
      <c r="BS59" s="47"/>
      <c r="BT59" s="48"/>
      <c r="BU59" s="48"/>
      <c r="BV59" s="48"/>
      <c r="BW59" s="47" t="e">
        <f aca="false">VLOOKUP(Table1[[#This Row],[AI Pr]],Key!$A$1:$B$15,2,0)</f>
        <v>#N/A</v>
      </c>
      <c r="BX59" s="48" t="e">
        <f aca="false">VLOOKUP(Table1[[#This Row],[AI Sec]],Key!$A$1:$B$15,2,0)</f>
        <v>#N/A</v>
      </c>
      <c r="BY59" s="49" t="e">
        <f aca="false">IF(AND(BW59=BH59,BX59=BI59),"Both Match",IF(BW59=BH59,"Sec Missed",IF(BX59=BI59,"Pri Missed",IF(AND(BW59=BI59,BX59=BH59),"Interchanged","Both Missed"))))</f>
        <v>#N/A</v>
      </c>
      <c r="FJ59" s="0"/>
    </row>
    <row r="60" s="1" customFormat="true" ht="48" hidden="false" customHeight="true" outlineLevel="0" collapsed="false">
      <c r="A60" s="36" t="n">
        <v>2132</v>
      </c>
      <c r="B60" s="36" t="n">
        <v>2132</v>
      </c>
      <c r="C60" s="36" t="n">
        <v>24</v>
      </c>
      <c r="D60" s="36" t="n">
        <v>25</v>
      </c>
      <c r="E60" s="36" t="n">
        <v>3</v>
      </c>
      <c r="F60" s="36" t="n">
        <v>9</v>
      </c>
      <c r="G60" s="36" t="n">
        <v>22</v>
      </c>
      <c r="H60" s="36" t="n">
        <v>20</v>
      </c>
      <c r="I60" s="36" t="n">
        <v>4</v>
      </c>
      <c r="J60" s="36" t="n">
        <v>11</v>
      </c>
      <c r="K60" s="36" t="n">
        <v>23.5</v>
      </c>
      <c r="L60" s="36" t="n">
        <v>23.5</v>
      </c>
      <c r="M60" s="36" t="n">
        <v>3</v>
      </c>
      <c r="N60" s="36" t="n">
        <v>9.5</v>
      </c>
      <c r="O60" s="37" t="n">
        <f aca="false">LARGE(Table1[[#This Row],[D3]:[C3]],1)</f>
        <v>23.5</v>
      </c>
      <c r="P60" s="37" t="n">
        <f aca="false">LARGE(Table1[[#This Row],[D3]:[C3]],2)</f>
        <v>23.5</v>
      </c>
      <c r="Q60" s="37" t="n">
        <f aca="false">LARGE(Table1[[#This Row],[D3]:[C3]],3)</f>
        <v>9.5</v>
      </c>
      <c r="R60" s="37" t="n">
        <f aca="false">LARGE(Table1[[#This Row],[D3]:[C3]],4)</f>
        <v>3</v>
      </c>
      <c r="S60" s="38" t="n">
        <f aca="false">LARGE(Table1[[#This Row],[D1]:[C1]],1)</f>
        <v>25</v>
      </c>
      <c r="T60" s="38" t="n">
        <f aca="false">LARGE(Table1[[#This Row],[D1]:[C1]],2)</f>
        <v>24</v>
      </c>
      <c r="U60" s="38" t="n">
        <f aca="false">LARGE(Table1[[#This Row],[D1]:[C1]],3)</f>
        <v>9</v>
      </c>
      <c r="V60" s="38" t="n">
        <f aca="false">LARGE(Table1[[#This Row],[D1]:[C1]],4)</f>
        <v>3</v>
      </c>
      <c r="W60" s="39" t="n">
        <f aca="false">LARGE(Table1[[#This Row],[D2]:[C2]],1)</f>
        <v>22</v>
      </c>
      <c r="X60" s="39" t="n">
        <f aca="false">LARGE(Table1[[#This Row],[D2]:[C2]],2)</f>
        <v>20</v>
      </c>
      <c r="Y60" s="39" t="n">
        <f aca="false">LARGE(Table1[[#This Row],[D2]:[C2]],3)</f>
        <v>11</v>
      </c>
      <c r="Z60" s="39" t="n">
        <f aca="false">LARGE(Table1[[#This Row],[D2]:[C2]],4)</f>
        <v>4</v>
      </c>
      <c r="AA60" s="40" t="n">
        <f aca="false">Table1[[#This Row],[DR1]]-Table1[[#This Row],[DR2]]</f>
        <v>0</v>
      </c>
      <c r="AB60" s="40" t="n">
        <f aca="false">Table1[[#This Row],[DR2]]-Table1[[#This Row],[DR3]]</f>
        <v>14</v>
      </c>
      <c r="AC60" s="40" t="n">
        <f aca="false">Table1[[#This Row],[DR3]]-Table1[[#This Row],[DR4]]</f>
        <v>6.5</v>
      </c>
      <c r="AD60" s="40" t="n">
        <f aca="false">(Table1[[#This Row],[a(D)]]+Table1[[#This Row],[b(D)]])/SUM(Table1[[#This Row],[a(D)]:[c(D)]])</f>
        <v>0.682926829268293</v>
      </c>
      <c r="AE60" s="40" t="n">
        <f aca="false">Table1[[#This Row],[a(D)]]^2/SQRT(Table1[[#This Row],[a(D)]]^2+Table1[[#This Row],[b(D)]]^2+Table1[[#This Row],[c(D)]]^2)</f>
        <v>0</v>
      </c>
      <c r="AF60" s="40" t="n">
        <f aca="false">Table1[[#This Row],[b(D)]]^2/SQRT(Table1[[#This Row],[a(D)]]^2+Table1[[#This Row],[b(D)]]^2+Table1[[#This Row],[c(D)]]^2)</f>
        <v>12.698125548478</v>
      </c>
      <c r="AG60" s="40" t="n">
        <f aca="false">Table1[[#This Row],[c(D)]]^2/SQRT(Table1[[#This Row],[a(D)]]^2+Table1[[#This Row],[b(D)]]^2+Table1[[#This Row],[c(D)]]^2)</f>
        <v>2.73722349195509</v>
      </c>
      <c r="AH60" s="40" t="n">
        <f aca="false">Table1[[#This Row],[MR1]]-Table1[[#This Row],[MR2]]</f>
        <v>1</v>
      </c>
      <c r="AI60" s="40" t="n">
        <f aca="false">Table1[[#This Row],[MR2]]-Table1[[#This Row],[MR3]]</f>
        <v>15</v>
      </c>
      <c r="AJ60" s="40" t="n">
        <f aca="false">Table1[[#This Row],[MR3]]-Table1[[#This Row],[MR4]]</f>
        <v>6</v>
      </c>
      <c r="AK60" s="40" t="n">
        <f aca="false">(Table1[[#This Row],[a(M)]]+Table1[[#This Row],[b(M)]])/(Table1[[#This Row],[a(M)]]+Table1[[#This Row],[b(M)]]+Table1[[#This Row],[c(M)]])</f>
        <v>0.727272727272727</v>
      </c>
      <c r="AL60" s="40" t="n">
        <f aca="false">Table1[[#This Row],[a(M)]]^2/SQRT(Table1[[#This Row],[a(M)]]^2+Table1[[#This Row],[b(M)]]^2+Table1[[#This Row],[c(M)]]^2)</f>
        <v>0.0617802063215215</v>
      </c>
      <c r="AM60" s="40" t="n">
        <f aca="false">Table1[[#This Row],[b(M)]]^2/SQRT(Table1[[#This Row],[a(M)]]^2+Table1[[#This Row],[b(M)]]^2+Table1[[#This Row],[c(M)]]^2)</f>
        <v>13.9005464223423</v>
      </c>
      <c r="AN60" s="40" t="n">
        <f aca="false">Table1[[#This Row],[c(M)]]^2/SQRT(Table1[[#This Row],[a(M)]]^2+Table1[[#This Row],[b(M)]]^2+Table1[[#This Row],[c(M)]]^2)</f>
        <v>2.22408742757478</v>
      </c>
      <c r="AO60" s="40" t="n">
        <f aca="false">Table1[[#This Row],[LR1]]-Table1[[#This Row],[LR2]]</f>
        <v>2</v>
      </c>
      <c r="AP60" s="40" t="n">
        <f aca="false">Table1[[#This Row],[LR2]]-Table1[[#This Row],[LR3]]</f>
        <v>9</v>
      </c>
      <c r="AQ60" s="40" t="n">
        <f aca="false">Table1[[#This Row],[LR3]]-Table1[[#This Row],[LR4]]</f>
        <v>7</v>
      </c>
      <c r="AR60" s="40" t="n">
        <f aca="false">(Table1[[#This Row],[a(L)]]+Table1[[#This Row],[b(L)]])/(Table1[[#This Row],[a(L)]]+Table1[[#This Row],[b(L)]]+Table1[[#This Row],[c(L)]])</f>
        <v>0.611111111111111</v>
      </c>
      <c r="AS60" s="40" t="n">
        <f aca="false">Table1[[#This Row],[a(L)]]^2/SQRT(Table1[[#This Row],[a(L)]]^2+Table1[[#This Row],[b(L)]]^2+Table1[[#This Row],[c(L)]]^2)</f>
        <v>0.345547370232544</v>
      </c>
      <c r="AT60" s="40" t="n">
        <f aca="false">Table1[[#This Row],[b(L)]]^2/SQRT(Table1[[#This Row],[a(L)]]^2+Table1[[#This Row],[b(L)]]^2+Table1[[#This Row],[c(L)]]^2)</f>
        <v>6.99733424720902</v>
      </c>
      <c r="AU60" s="40" t="n">
        <f aca="false">Table1[[#This Row],[c(L)]]^2/SQRT(Table1[[#This Row],[a(L)]]^2+Table1[[#This Row],[b(L)]]^2+Table1[[#This Row],[c(L)]]^2)</f>
        <v>4.23295528534866</v>
      </c>
      <c r="AV60" s="50" t="n">
        <f aca="false">_xlfn.VAR.P(Table1[[#This Row],[D3]:[C3]])</f>
        <v>79.671875</v>
      </c>
      <c r="AW60" s="50" t="n">
        <f aca="false">_xlfn.VAR.P(Table1[[#This Row],[D1]:[C1]])</f>
        <v>90.1875</v>
      </c>
      <c r="AX60" s="50" t="n">
        <f aca="false">_xlfn.VAR.P(Table1[[#This Row],[D2]:[C2]])</f>
        <v>52.1875</v>
      </c>
      <c r="AY60" s="42"/>
      <c r="AZ60" s="43"/>
      <c r="BA60" s="44"/>
      <c r="BB6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6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6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60" s="45"/>
      <c r="BF60" s="45"/>
      <c r="BG60" s="45"/>
      <c r="BH60" s="46" t="n">
        <v>5</v>
      </c>
      <c r="BI60" s="46" t="n">
        <v>5</v>
      </c>
      <c r="BJ60" s="46" t="str">
        <f aca="false">VLOOKUP(Table1[[#This Row],[Man Pri]],Key!$B$1:$D$15,2,FALSE())</f>
        <v>DI</v>
      </c>
      <c r="BK60" s="46" t="n">
        <f aca="false">VLOOKUP(Table1[[#This Row],[Man Pri]],Key!$B$1:$D$15,3,FALSE())</f>
        <v>2</v>
      </c>
      <c r="BL60" s="46" t="str">
        <f aca="false">VLOOKUP(Table1[[#This Row],[Man Sec]],Key!$B$1:$D$15,2,FALSE())</f>
        <v>DI</v>
      </c>
      <c r="BM60" s="46" t="n">
        <f aca="false">VLOOKUP(Table1[[#This Row],[Man Sec]],Key!$B$1:$D$15,3,FALSE())</f>
        <v>2</v>
      </c>
      <c r="BN60" s="45"/>
      <c r="BO60" s="45"/>
      <c r="BP60" s="45"/>
      <c r="BQ60" s="47"/>
      <c r="BR60" s="47"/>
      <c r="BS60" s="47"/>
      <c r="BT60" s="48"/>
      <c r="BU60" s="48"/>
      <c r="BV60" s="48"/>
      <c r="BW60" s="47" t="e">
        <f aca="false">VLOOKUP(Table1[[#This Row],[AI Pr]],Key!$A$1:$B$15,2,0)</f>
        <v>#N/A</v>
      </c>
      <c r="BX60" s="48" t="e">
        <f aca="false">VLOOKUP(Table1[[#This Row],[AI Sec]],Key!$A$1:$B$15,2,0)</f>
        <v>#N/A</v>
      </c>
      <c r="BY60" s="49" t="e">
        <f aca="false">IF(AND(BW60=BH60,BX60=BI60),"Both Match",IF(BW60=BH60,"Sec Missed",IF(BX60=BI60,"Pri Missed",IF(AND(BW60=BI60,BX60=BH60),"Interchanged","Both Missed"))))</f>
        <v>#N/A</v>
      </c>
      <c r="FJ60" s="0"/>
    </row>
    <row r="61" s="1" customFormat="true" ht="48" hidden="false" customHeight="true" outlineLevel="0" collapsed="false">
      <c r="A61" s="36" t="n">
        <v>2133</v>
      </c>
      <c r="B61" s="36" t="n">
        <v>2133</v>
      </c>
      <c r="C61" s="36" t="n">
        <v>16</v>
      </c>
      <c r="D61" s="36" t="n">
        <v>22</v>
      </c>
      <c r="E61" s="36" t="n">
        <v>4</v>
      </c>
      <c r="F61" s="36" t="n">
        <v>24</v>
      </c>
      <c r="G61" s="36" t="n">
        <v>18</v>
      </c>
      <c r="H61" s="36" t="n">
        <v>23.5</v>
      </c>
      <c r="I61" s="36" t="n">
        <v>4</v>
      </c>
      <c r="J61" s="36" t="n">
        <v>18.5</v>
      </c>
      <c r="K61" s="36" t="n">
        <v>16</v>
      </c>
      <c r="L61" s="36" t="n">
        <v>22</v>
      </c>
      <c r="M61" s="36" t="n">
        <v>3.5</v>
      </c>
      <c r="N61" s="36" t="n">
        <v>23</v>
      </c>
      <c r="O61" s="37" t="n">
        <f aca="false">LARGE(Table1[[#This Row],[D3]:[C3]],1)</f>
        <v>23</v>
      </c>
      <c r="P61" s="37" t="n">
        <f aca="false">LARGE(Table1[[#This Row],[D3]:[C3]],2)</f>
        <v>22</v>
      </c>
      <c r="Q61" s="37" t="n">
        <f aca="false">LARGE(Table1[[#This Row],[D3]:[C3]],3)</f>
        <v>16</v>
      </c>
      <c r="R61" s="37" t="n">
        <f aca="false">LARGE(Table1[[#This Row],[D3]:[C3]],4)</f>
        <v>3.5</v>
      </c>
      <c r="S61" s="38" t="n">
        <f aca="false">LARGE(Table1[[#This Row],[D1]:[C1]],1)</f>
        <v>24</v>
      </c>
      <c r="T61" s="38" t="n">
        <f aca="false">LARGE(Table1[[#This Row],[D1]:[C1]],2)</f>
        <v>22</v>
      </c>
      <c r="U61" s="38" t="n">
        <f aca="false">LARGE(Table1[[#This Row],[D1]:[C1]],3)</f>
        <v>16</v>
      </c>
      <c r="V61" s="38" t="n">
        <f aca="false">LARGE(Table1[[#This Row],[D1]:[C1]],4)</f>
        <v>4</v>
      </c>
      <c r="W61" s="39" t="n">
        <f aca="false">LARGE(Table1[[#This Row],[D2]:[C2]],1)</f>
        <v>23.5</v>
      </c>
      <c r="X61" s="39" t="n">
        <f aca="false">LARGE(Table1[[#This Row],[D2]:[C2]],2)</f>
        <v>18.5</v>
      </c>
      <c r="Y61" s="39" t="n">
        <f aca="false">LARGE(Table1[[#This Row],[D2]:[C2]],3)</f>
        <v>18</v>
      </c>
      <c r="Z61" s="39" t="n">
        <f aca="false">LARGE(Table1[[#This Row],[D2]:[C2]],4)</f>
        <v>4</v>
      </c>
      <c r="AA61" s="40" t="n">
        <f aca="false">Table1[[#This Row],[DR1]]-Table1[[#This Row],[DR2]]</f>
        <v>1</v>
      </c>
      <c r="AB61" s="40" t="n">
        <f aca="false">Table1[[#This Row],[DR2]]-Table1[[#This Row],[DR3]]</f>
        <v>6</v>
      </c>
      <c r="AC61" s="40" t="n">
        <f aca="false">Table1[[#This Row],[DR3]]-Table1[[#This Row],[DR4]]</f>
        <v>12.5</v>
      </c>
      <c r="AD61" s="40" t="n">
        <f aca="false">(Table1[[#This Row],[a(D)]]+Table1[[#This Row],[b(D)]])/SUM(Table1[[#This Row],[a(D)]:[c(D)]])</f>
        <v>0.358974358974359</v>
      </c>
      <c r="AE61" s="40" t="n">
        <f aca="false">Table1[[#This Row],[a(D)]]^2/SQRT(Table1[[#This Row],[a(D)]]^2+Table1[[#This Row],[b(D)]]^2+Table1[[#This Row],[c(D)]]^2)</f>
        <v>0.0719350001265606</v>
      </c>
      <c r="AF61" s="40" t="n">
        <f aca="false">Table1[[#This Row],[b(D)]]^2/SQRT(Table1[[#This Row],[a(D)]]^2+Table1[[#This Row],[b(D)]]^2+Table1[[#This Row],[c(D)]]^2)</f>
        <v>2.58966000455618</v>
      </c>
      <c r="AG61" s="40" t="n">
        <f aca="false">Table1[[#This Row],[c(D)]]^2/SQRT(Table1[[#This Row],[a(D)]]^2+Table1[[#This Row],[b(D)]]^2+Table1[[#This Row],[c(D)]]^2)</f>
        <v>11.2398437697751</v>
      </c>
      <c r="AH61" s="40" t="n">
        <f aca="false">Table1[[#This Row],[MR1]]-Table1[[#This Row],[MR2]]</f>
        <v>2</v>
      </c>
      <c r="AI61" s="40" t="n">
        <f aca="false">Table1[[#This Row],[MR2]]-Table1[[#This Row],[MR3]]</f>
        <v>6</v>
      </c>
      <c r="AJ61" s="40" t="n">
        <f aca="false">Table1[[#This Row],[MR3]]-Table1[[#This Row],[MR4]]</f>
        <v>12</v>
      </c>
      <c r="AK61" s="40" t="n">
        <f aca="false">(Table1[[#This Row],[a(M)]]+Table1[[#This Row],[b(M)]])/(Table1[[#This Row],[a(M)]]+Table1[[#This Row],[b(M)]]+Table1[[#This Row],[c(M)]])</f>
        <v>0.4</v>
      </c>
      <c r="AL61" s="40" t="n">
        <f aca="false">Table1[[#This Row],[a(M)]]^2/SQRT(Table1[[#This Row],[a(M)]]^2+Table1[[#This Row],[b(M)]]^2+Table1[[#This Row],[c(M)]]^2)</f>
        <v>0.294883912309794</v>
      </c>
      <c r="AM61" s="40" t="n">
        <f aca="false">Table1[[#This Row],[b(M)]]^2/SQRT(Table1[[#This Row],[a(M)]]^2+Table1[[#This Row],[b(M)]]^2+Table1[[#This Row],[c(M)]]^2)</f>
        <v>2.65395521078815</v>
      </c>
      <c r="AN61" s="40" t="n">
        <f aca="false">Table1[[#This Row],[c(M)]]^2/SQRT(Table1[[#This Row],[a(M)]]^2+Table1[[#This Row],[b(M)]]^2+Table1[[#This Row],[c(M)]]^2)</f>
        <v>10.6158208431526</v>
      </c>
      <c r="AO61" s="40" t="n">
        <f aca="false">Table1[[#This Row],[LR1]]-Table1[[#This Row],[LR2]]</f>
        <v>5</v>
      </c>
      <c r="AP61" s="40" t="n">
        <f aca="false">Table1[[#This Row],[LR2]]-Table1[[#This Row],[LR3]]</f>
        <v>0.5</v>
      </c>
      <c r="AQ61" s="40" t="n">
        <f aca="false">Table1[[#This Row],[LR3]]-Table1[[#This Row],[LR4]]</f>
        <v>14</v>
      </c>
      <c r="AR61" s="40" t="n">
        <f aca="false">(Table1[[#This Row],[a(L)]]+Table1[[#This Row],[b(L)]])/(Table1[[#This Row],[a(L)]]+Table1[[#This Row],[b(L)]]+Table1[[#This Row],[c(L)]])</f>
        <v>0.282051282051282</v>
      </c>
      <c r="AS61" s="40" t="n">
        <f aca="false">Table1[[#This Row],[a(L)]]^2/SQRT(Table1[[#This Row],[a(L)]]^2+Table1[[#This Row],[b(L)]]^2+Table1[[#This Row],[c(L)]]^2)</f>
        <v>1.68073161363204</v>
      </c>
      <c r="AT61" s="40" t="n">
        <f aca="false">Table1[[#This Row],[b(L)]]^2/SQRT(Table1[[#This Row],[a(L)]]^2+Table1[[#This Row],[b(L)]]^2+Table1[[#This Row],[c(L)]]^2)</f>
        <v>0.0168073161363204</v>
      </c>
      <c r="AU61" s="40" t="n">
        <f aca="false">Table1[[#This Row],[c(L)]]^2/SQRT(Table1[[#This Row],[a(L)]]^2+Table1[[#This Row],[b(L)]]^2+Table1[[#This Row],[c(L)]]^2)</f>
        <v>13.1769358508752</v>
      </c>
      <c r="AV61" s="50" t="n">
        <f aca="false">_xlfn.VAR.P(Table1[[#This Row],[D3]:[C3]])</f>
        <v>60.296875</v>
      </c>
      <c r="AW61" s="50" t="n">
        <f aca="false">_xlfn.VAR.P(Table1[[#This Row],[D1]:[C1]])</f>
        <v>60.75</v>
      </c>
      <c r="AX61" s="50" t="n">
        <f aca="false">_xlfn.VAR.P(Table1[[#This Row],[D2]:[C2]])</f>
        <v>52.625</v>
      </c>
      <c r="AY61" s="42"/>
      <c r="AZ61" s="43"/>
      <c r="BA61" s="44"/>
      <c r="BB6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6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6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61" s="45"/>
      <c r="BF61" s="45"/>
      <c r="BG61" s="45"/>
      <c r="BH61" s="51" t="n">
        <v>9</v>
      </c>
      <c r="BI61" s="52" t="n">
        <v>9</v>
      </c>
      <c r="BJ61" s="51" t="str">
        <f aca="false">VLOOKUP(Table1[[#This Row],[Man Pri]],Key!$B$1:$D$15,2,FALSE())</f>
        <v>IC</v>
      </c>
      <c r="BK61" s="51" t="n">
        <f aca="false">VLOOKUP(Table1[[#This Row],[Man Pri]],Key!$B$1:$D$15,3,FALSE())</f>
        <v>2</v>
      </c>
      <c r="BL61" s="52" t="str">
        <f aca="false">VLOOKUP(Table1[[#This Row],[Man Sec]],Key!$B$1:$D$15,2,FALSE())</f>
        <v>IC</v>
      </c>
      <c r="BM61" s="52" t="n">
        <f aca="false">VLOOKUP(Table1[[#This Row],[Man Sec]],Key!$B$1:$D$15,3,FALSE())</f>
        <v>2</v>
      </c>
      <c r="BN61" s="45"/>
      <c r="BO61" s="45"/>
      <c r="BP61" s="45"/>
      <c r="BQ61" s="47"/>
      <c r="BR61" s="47"/>
      <c r="BS61" s="47"/>
      <c r="BT61" s="48"/>
      <c r="BU61" s="48"/>
      <c r="BV61" s="48"/>
      <c r="BW61" s="47" t="e">
        <f aca="false">VLOOKUP(Table1[[#This Row],[AI Pr]],Key!$A$1:$B$15,2,0)</f>
        <v>#N/A</v>
      </c>
      <c r="BX61" s="48" t="e">
        <f aca="false">VLOOKUP(Table1[[#This Row],[AI Sec]],Key!$A$1:$B$15,2,0)</f>
        <v>#N/A</v>
      </c>
      <c r="BY61" s="49" t="e">
        <f aca="false">IF(AND(BW61=BH61,BX61=BI61),"Both Match",IF(BW61=BH61,"Sec Missed",IF(BX61=BI61,"Pri Missed",IF(AND(BW61=BI61,BX61=BH61),"Interchanged","Both Missed"))))</f>
        <v>#N/A</v>
      </c>
      <c r="FJ61" s="0"/>
    </row>
    <row r="62" s="1" customFormat="true" ht="48" hidden="false" customHeight="true" outlineLevel="0" collapsed="false">
      <c r="A62" s="36" t="n">
        <v>2134</v>
      </c>
      <c r="B62" s="36" t="n">
        <v>2134</v>
      </c>
      <c r="C62" s="36" t="n">
        <v>16</v>
      </c>
      <c r="D62" s="36" t="n">
        <v>6</v>
      </c>
      <c r="E62" s="36" t="n">
        <v>13</v>
      </c>
      <c r="F62" s="36" t="n">
        <v>26</v>
      </c>
      <c r="G62" s="36" t="n">
        <v>18</v>
      </c>
      <c r="H62" s="36" t="n">
        <v>4</v>
      </c>
      <c r="I62" s="36" t="n">
        <v>12</v>
      </c>
      <c r="J62" s="36" t="n">
        <v>27</v>
      </c>
      <c r="K62" s="36" t="n">
        <v>16</v>
      </c>
      <c r="L62" s="36" t="n">
        <v>4</v>
      </c>
      <c r="M62" s="36" t="n">
        <v>12</v>
      </c>
      <c r="N62" s="36" t="n">
        <v>25.5</v>
      </c>
      <c r="O62" s="37" t="n">
        <f aca="false">LARGE(Table1[[#This Row],[D3]:[C3]],1)</f>
        <v>25.5</v>
      </c>
      <c r="P62" s="37" t="n">
        <f aca="false">LARGE(Table1[[#This Row],[D3]:[C3]],2)</f>
        <v>16</v>
      </c>
      <c r="Q62" s="37" t="n">
        <f aca="false">LARGE(Table1[[#This Row],[D3]:[C3]],3)</f>
        <v>12</v>
      </c>
      <c r="R62" s="37" t="n">
        <f aca="false">LARGE(Table1[[#This Row],[D3]:[C3]],4)</f>
        <v>4</v>
      </c>
      <c r="S62" s="38" t="n">
        <f aca="false">LARGE(Table1[[#This Row],[D1]:[C1]],1)</f>
        <v>26</v>
      </c>
      <c r="T62" s="38" t="n">
        <f aca="false">LARGE(Table1[[#This Row],[D1]:[C1]],2)</f>
        <v>16</v>
      </c>
      <c r="U62" s="38" t="n">
        <f aca="false">LARGE(Table1[[#This Row],[D1]:[C1]],3)</f>
        <v>13</v>
      </c>
      <c r="V62" s="38" t="n">
        <f aca="false">LARGE(Table1[[#This Row],[D1]:[C1]],4)</f>
        <v>6</v>
      </c>
      <c r="W62" s="39" t="n">
        <f aca="false">LARGE(Table1[[#This Row],[D2]:[C2]],1)</f>
        <v>27</v>
      </c>
      <c r="X62" s="39" t="n">
        <f aca="false">LARGE(Table1[[#This Row],[D2]:[C2]],2)</f>
        <v>18</v>
      </c>
      <c r="Y62" s="39" t="n">
        <f aca="false">LARGE(Table1[[#This Row],[D2]:[C2]],3)</f>
        <v>12</v>
      </c>
      <c r="Z62" s="39" t="n">
        <f aca="false">LARGE(Table1[[#This Row],[D2]:[C2]],4)</f>
        <v>4</v>
      </c>
      <c r="AA62" s="40" t="n">
        <f aca="false">Table1[[#This Row],[DR1]]-Table1[[#This Row],[DR2]]</f>
        <v>9.49999999999999</v>
      </c>
      <c r="AB62" s="40" t="n">
        <f aca="false">Table1[[#This Row],[DR2]]-Table1[[#This Row],[DR3]]</f>
        <v>4</v>
      </c>
      <c r="AC62" s="40" t="n">
        <f aca="false">Table1[[#This Row],[DR3]]-Table1[[#This Row],[DR4]]</f>
        <v>8</v>
      </c>
      <c r="AD62" s="40" t="n">
        <f aca="false">(Table1[[#This Row],[a(D)]]+Table1[[#This Row],[b(D)]])/SUM(Table1[[#This Row],[a(D)]:[c(D)]])</f>
        <v>0.627906976744186</v>
      </c>
      <c r="AE62" s="40" t="n">
        <f aca="false">Table1[[#This Row],[a(D)]]^2/SQRT(Table1[[#This Row],[a(D)]]^2+Table1[[#This Row],[b(D)]]^2+Table1[[#This Row],[c(D)]]^2)</f>
        <v>6.9167750287851</v>
      </c>
      <c r="AF62" s="40" t="n">
        <f aca="false">Table1[[#This Row],[b(D)]]^2/SQRT(Table1[[#This Row],[a(D)]]^2+Table1[[#This Row],[b(D)]]^2+Table1[[#This Row],[c(D)]]^2)</f>
        <v>1.22624266438296</v>
      </c>
      <c r="AG62" s="40" t="n">
        <f aca="false">Table1[[#This Row],[c(D)]]^2/SQRT(Table1[[#This Row],[a(D)]]^2+Table1[[#This Row],[b(D)]]^2+Table1[[#This Row],[c(D)]]^2)</f>
        <v>4.90497065753183</v>
      </c>
      <c r="AH62" s="40" t="n">
        <f aca="false">Table1[[#This Row],[MR1]]-Table1[[#This Row],[MR2]]</f>
        <v>10</v>
      </c>
      <c r="AI62" s="40" t="n">
        <f aca="false">Table1[[#This Row],[MR2]]-Table1[[#This Row],[MR3]]</f>
        <v>3</v>
      </c>
      <c r="AJ62" s="40" t="n">
        <f aca="false">Table1[[#This Row],[MR3]]-Table1[[#This Row],[MR4]]</f>
        <v>7</v>
      </c>
      <c r="AK62" s="40" t="n">
        <f aca="false">(Table1[[#This Row],[a(M)]]+Table1[[#This Row],[b(M)]])/(Table1[[#This Row],[a(M)]]+Table1[[#This Row],[b(M)]]+Table1[[#This Row],[c(M)]])</f>
        <v>0.65</v>
      </c>
      <c r="AL62" s="40" t="n">
        <f aca="false">Table1[[#This Row],[a(M)]]^2/SQRT(Table1[[#This Row],[a(M)]]^2+Table1[[#This Row],[b(M)]]^2+Table1[[#This Row],[c(M)]]^2)</f>
        <v>7.9555728417573</v>
      </c>
      <c r="AM62" s="40" t="n">
        <f aca="false">Table1[[#This Row],[b(M)]]^2/SQRT(Table1[[#This Row],[a(M)]]^2+Table1[[#This Row],[b(M)]]^2+Table1[[#This Row],[c(M)]]^2)</f>
        <v>0.716001555758157</v>
      </c>
      <c r="AN62" s="40" t="n">
        <f aca="false">Table1[[#This Row],[c(M)]]^2/SQRT(Table1[[#This Row],[a(M)]]^2+Table1[[#This Row],[b(M)]]^2+Table1[[#This Row],[c(M)]]^2)</f>
        <v>3.89823069246108</v>
      </c>
      <c r="AO62" s="40" t="n">
        <f aca="false">Table1[[#This Row],[LR1]]-Table1[[#This Row],[LR2]]</f>
        <v>9</v>
      </c>
      <c r="AP62" s="40" t="n">
        <f aca="false">Table1[[#This Row],[LR2]]-Table1[[#This Row],[LR3]]</f>
        <v>6</v>
      </c>
      <c r="AQ62" s="40" t="n">
        <f aca="false">Table1[[#This Row],[LR3]]-Table1[[#This Row],[LR4]]</f>
        <v>8</v>
      </c>
      <c r="AR62" s="40" t="n">
        <f aca="false">(Table1[[#This Row],[a(L)]]+Table1[[#This Row],[b(L)]])/(Table1[[#This Row],[a(L)]]+Table1[[#This Row],[b(L)]]+Table1[[#This Row],[c(L)]])</f>
        <v>0.652173913043478</v>
      </c>
      <c r="AS62" s="40" t="n">
        <f aca="false">Table1[[#This Row],[a(L)]]^2/SQRT(Table1[[#This Row],[a(L)]]^2+Table1[[#This Row],[b(L)]]^2+Table1[[#This Row],[c(L)]]^2)</f>
        <v>6.02068258460205</v>
      </c>
      <c r="AT62" s="40" t="n">
        <f aca="false">Table1[[#This Row],[b(L)]]^2/SQRT(Table1[[#This Row],[a(L)]]^2+Table1[[#This Row],[b(L)]]^2+Table1[[#This Row],[c(L)]]^2)</f>
        <v>2.6758589264898</v>
      </c>
      <c r="AU62" s="40" t="n">
        <f aca="false">Table1[[#This Row],[c(L)]]^2/SQRT(Table1[[#This Row],[a(L)]]^2+Table1[[#This Row],[b(L)]]^2+Table1[[#This Row],[c(L)]]^2)</f>
        <v>4.75708253598187</v>
      </c>
      <c r="AV62" s="41" t="n">
        <f aca="false">_xlfn.VAR.P(Table1[[#This Row],[D3]:[C3]])</f>
        <v>59.921875</v>
      </c>
      <c r="AW62" s="41" t="n">
        <f aca="false">_xlfn.VAR.P(Table1[[#This Row],[D1]:[C1]])</f>
        <v>51.6875</v>
      </c>
      <c r="AX62" s="57" t="n">
        <f aca="false">_xlfn.VAR.P(Table1[[#This Row],[D2]:[C2]])</f>
        <v>70.6875</v>
      </c>
      <c r="AY62" s="42"/>
      <c r="AZ62" s="43"/>
      <c r="BA62" s="44"/>
      <c r="BB6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6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6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62" s="45"/>
      <c r="BF62" s="45"/>
      <c r="BG62" s="45"/>
      <c r="BH62" s="46" t="n">
        <v>4</v>
      </c>
      <c r="BI62" s="46" t="n">
        <v>4</v>
      </c>
      <c r="BJ62" s="46" t="str">
        <f aca="false">VLOOKUP(Table1[[#This Row],[Man Pri]],Key!$B$1:$D$15,2,FALSE())</f>
        <v>C</v>
      </c>
      <c r="BK62" s="46" t="n">
        <f aca="false">VLOOKUP(Table1[[#This Row],[Man Pri]],Key!$B$1:$D$15,3,FALSE())</f>
        <v>1</v>
      </c>
      <c r="BL62" s="46" t="str">
        <f aca="false">VLOOKUP(Table1[[#This Row],[Man Sec]],Key!$B$1:$D$15,2,FALSE())</f>
        <v>C</v>
      </c>
      <c r="BM62" s="46" t="n">
        <f aca="false">VLOOKUP(Table1[[#This Row],[Man Sec]],Key!$B$1:$D$15,3,FALSE())</f>
        <v>1</v>
      </c>
      <c r="BN62" s="45"/>
      <c r="BO62" s="45"/>
      <c r="BP62" s="54"/>
      <c r="BQ62" s="47"/>
      <c r="BR62" s="47"/>
      <c r="BS62" s="47"/>
      <c r="BT62" s="48"/>
      <c r="BU62" s="48"/>
      <c r="BV62" s="48"/>
      <c r="BW62" s="47" t="e">
        <f aca="false">VLOOKUP(Table1[[#This Row],[AI Pr]],Key!$A$1:$B$15,2,0)</f>
        <v>#N/A</v>
      </c>
      <c r="BX62" s="48" t="e">
        <f aca="false">VLOOKUP(Table1[[#This Row],[AI Sec]],Key!$A$1:$B$15,2,0)</f>
        <v>#N/A</v>
      </c>
      <c r="BY62" s="49" t="e">
        <f aca="false">IF(AND(BW62=BH62,BX62=BI62),"Both Match",IF(BW62=BH62,"Sec Missed",IF(BX62=BI62,"Pri Missed",IF(AND(BW62=BI62,BX62=BH62),"Interchanged","Both Missed"))))</f>
        <v>#N/A</v>
      </c>
      <c r="FJ62" s="0"/>
    </row>
    <row r="63" s="1" customFormat="true" ht="48" hidden="false" customHeight="true" outlineLevel="0" collapsed="false">
      <c r="A63" s="36" t="n">
        <v>2135</v>
      </c>
      <c r="B63" s="36" t="n">
        <v>2135</v>
      </c>
      <c r="C63" s="36" t="n">
        <v>5</v>
      </c>
      <c r="D63" s="36" t="n">
        <v>9</v>
      </c>
      <c r="E63" s="36" t="n">
        <v>23.5</v>
      </c>
      <c r="F63" s="36" t="n">
        <v>19</v>
      </c>
      <c r="G63" s="36" t="n">
        <v>7</v>
      </c>
      <c r="H63" s="36" t="n">
        <v>4</v>
      </c>
      <c r="I63" s="36" t="n">
        <v>26</v>
      </c>
      <c r="J63" s="36" t="n">
        <v>25</v>
      </c>
      <c r="K63" s="36" t="n">
        <v>7</v>
      </c>
      <c r="L63" s="36" t="n">
        <v>6</v>
      </c>
      <c r="M63" s="36" t="n">
        <v>23.5</v>
      </c>
      <c r="N63" s="36" t="n">
        <v>23</v>
      </c>
      <c r="O63" s="37" t="n">
        <f aca="false">LARGE(Table1[[#This Row],[D3]:[C3]],1)</f>
        <v>23.5</v>
      </c>
      <c r="P63" s="37" t="n">
        <f aca="false">LARGE(Table1[[#This Row],[D3]:[C3]],2)</f>
        <v>23</v>
      </c>
      <c r="Q63" s="37" t="n">
        <f aca="false">LARGE(Table1[[#This Row],[D3]:[C3]],3)</f>
        <v>7</v>
      </c>
      <c r="R63" s="37" t="n">
        <f aca="false">LARGE(Table1[[#This Row],[D3]:[C3]],4)</f>
        <v>6</v>
      </c>
      <c r="S63" s="38" t="n">
        <f aca="false">LARGE(Table1[[#This Row],[D1]:[C1]],1)</f>
        <v>23.5</v>
      </c>
      <c r="T63" s="38" t="n">
        <f aca="false">LARGE(Table1[[#This Row],[D1]:[C1]],2)</f>
        <v>19</v>
      </c>
      <c r="U63" s="38" t="n">
        <f aca="false">LARGE(Table1[[#This Row],[D1]:[C1]],3)</f>
        <v>9</v>
      </c>
      <c r="V63" s="38" t="n">
        <f aca="false">LARGE(Table1[[#This Row],[D1]:[C1]],4)</f>
        <v>5</v>
      </c>
      <c r="W63" s="39" t="n">
        <f aca="false">LARGE(Table1[[#This Row],[D2]:[C2]],1)</f>
        <v>26</v>
      </c>
      <c r="X63" s="39" t="n">
        <f aca="false">LARGE(Table1[[#This Row],[D2]:[C2]],2)</f>
        <v>25</v>
      </c>
      <c r="Y63" s="39" t="n">
        <f aca="false">LARGE(Table1[[#This Row],[D2]:[C2]],3)</f>
        <v>7</v>
      </c>
      <c r="Z63" s="39" t="n">
        <f aca="false">LARGE(Table1[[#This Row],[D2]:[C2]],4)</f>
        <v>4</v>
      </c>
      <c r="AA63" s="40" t="n">
        <f aca="false">Table1[[#This Row],[DR1]]-Table1[[#This Row],[DR2]]</f>
        <v>0.5</v>
      </c>
      <c r="AB63" s="40" t="n">
        <f aca="false">Table1[[#This Row],[DR2]]-Table1[[#This Row],[DR3]]</f>
        <v>16</v>
      </c>
      <c r="AC63" s="40" t="n">
        <f aca="false">Table1[[#This Row],[DR3]]-Table1[[#This Row],[DR4]]</f>
        <v>1</v>
      </c>
      <c r="AD63" s="40" t="n">
        <f aca="false">(Table1[[#This Row],[a(D)]]+Table1[[#This Row],[b(D)]])/SUM(Table1[[#This Row],[a(D)]:[c(D)]])</f>
        <v>0.942857142857143</v>
      </c>
      <c r="AE63" s="40" t="n">
        <f aca="false">Table1[[#This Row],[a(D)]]^2/SQRT(Table1[[#This Row],[a(D)]]^2+Table1[[#This Row],[b(D)]]^2+Table1[[#This Row],[c(D)]]^2)</f>
        <v>0.0155869921597137</v>
      </c>
      <c r="AF63" s="40" t="n">
        <f aca="false">Table1[[#This Row],[b(D)]]^2/SQRT(Table1[[#This Row],[a(D)]]^2+Table1[[#This Row],[b(D)]]^2+Table1[[#This Row],[c(D)]]^2)</f>
        <v>15.9610799715469</v>
      </c>
      <c r="AG63" s="40" t="n">
        <f aca="false">Table1[[#This Row],[c(D)]]^2/SQRT(Table1[[#This Row],[a(D)]]^2+Table1[[#This Row],[b(D)]]^2+Table1[[#This Row],[c(D)]]^2)</f>
        <v>0.062347968638855</v>
      </c>
      <c r="AH63" s="40" t="n">
        <f aca="false">Table1[[#This Row],[MR1]]-Table1[[#This Row],[MR2]]</f>
        <v>4.5</v>
      </c>
      <c r="AI63" s="40" t="n">
        <f aca="false">Table1[[#This Row],[MR2]]-Table1[[#This Row],[MR3]]</f>
        <v>10</v>
      </c>
      <c r="AJ63" s="40" t="n">
        <f aca="false">Table1[[#This Row],[MR3]]-Table1[[#This Row],[MR4]]</f>
        <v>4</v>
      </c>
      <c r="AK63" s="40" t="n">
        <f aca="false">(Table1[[#This Row],[a(M)]]+Table1[[#This Row],[b(M)]])/(Table1[[#This Row],[a(M)]]+Table1[[#This Row],[b(M)]]+Table1[[#This Row],[c(M)]])</f>
        <v>0.783783783783784</v>
      </c>
      <c r="AL63" s="40" t="n">
        <f aca="false">Table1[[#This Row],[a(M)]]^2/SQRT(Table1[[#This Row],[a(M)]]^2+Table1[[#This Row],[b(M)]]^2+Table1[[#This Row],[c(M)]]^2)</f>
        <v>1.73482939435638</v>
      </c>
      <c r="AM63" s="40" t="n">
        <f aca="false">Table1[[#This Row],[b(M)]]^2/SQRT(Table1[[#This Row],[a(M)]]^2+Table1[[#This Row],[b(M)]]^2+Table1[[#This Row],[c(M)]]^2)</f>
        <v>8.56705873756239</v>
      </c>
      <c r="AN63" s="40" t="n">
        <f aca="false">Table1[[#This Row],[c(M)]]^2/SQRT(Table1[[#This Row],[a(M)]]^2+Table1[[#This Row],[b(M)]]^2+Table1[[#This Row],[c(M)]]^2)</f>
        <v>1.37072939800998</v>
      </c>
      <c r="AO63" s="40" t="n">
        <f aca="false">Table1[[#This Row],[LR1]]-Table1[[#This Row],[LR2]]</f>
        <v>1</v>
      </c>
      <c r="AP63" s="40" t="n">
        <f aca="false">Table1[[#This Row],[LR2]]-Table1[[#This Row],[LR3]]</f>
        <v>18</v>
      </c>
      <c r="AQ63" s="40" t="n">
        <f aca="false">Table1[[#This Row],[LR3]]-Table1[[#This Row],[LR4]]</f>
        <v>3</v>
      </c>
      <c r="AR63" s="40" t="n">
        <f aca="false">(Table1[[#This Row],[a(L)]]+Table1[[#This Row],[b(L)]])/(Table1[[#This Row],[a(L)]]+Table1[[#This Row],[b(L)]]+Table1[[#This Row],[c(L)]])</f>
        <v>0.863636363636364</v>
      </c>
      <c r="AS63" s="40" t="n">
        <f aca="false">Table1[[#This Row],[a(L)]]^2/SQRT(Table1[[#This Row],[a(L)]]^2+Table1[[#This Row],[b(L)]]^2+Table1[[#This Row],[c(L)]]^2)</f>
        <v>0.0547175655164583</v>
      </c>
      <c r="AT63" s="40" t="n">
        <f aca="false">Table1[[#This Row],[b(L)]]^2/SQRT(Table1[[#This Row],[a(L)]]^2+Table1[[#This Row],[b(L)]]^2+Table1[[#This Row],[c(L)]]^2)</f>
        <v>17.7284912273325</v>
      </c>
      <c r="AU63" s="40" t="n">
        <f aca="false">Table1[[#This Row],[c(L)]]^2/SQRT(Table1[[#This Row],[a(L)]]^2+Table1[[#This Row],[b(L)]]^2+Table1[[#This Row],[c(L)]]^2)</f>
        <v>0.492458089648125</v>
      </c>
      <c r="AV63" s="50" t="n">
        <f aca="false">_xlfn.VAR.P(Table1[[#This Row],[D3]:[C3]])</f>
        <v>70.296875</v>
      </c>
      <c r="AW63" s="50" t="n">
        <f aca="false">_xlfn.VAR.P(Table1[[#This Row],[D1]:[C1]])</f>
        <v>55.296875</v>
      </c>
      <c r="AX63" s="50" t="n">
        <f aca="false">_xlfn.VAR.P(Table1[[#This Row],[D2]:[C2]])</f>
        <v>101.25</v>
      </c>
      <c r="AY63" s="42"/>
      <c r="AZ63" s="43"/>
      <c r="BA63" s="44"/>
      <c r="BB6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6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6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63" s="45"/>
      <c r="BF63" s="45"/>
      <c r="BG63" s="45"/>
      <c r="BH63" s="46" t="n">
        <v>10</v>
      </c>
      <c r="BI63" s="46" t="n">
        <v>10</v>
      </c>
      <c r="BJ63" s="46" t="str">
        <f aca="false">VLOOKUP(Table1[[#This Row],[Man Pri]],Key!$B$1:$D$15,2,FALSE())</f>
        <v>SC</v>
      </c>
      <c r="BK63" s="46" t="n">
        <f aca="false">VLOOKUP(Table1[[#This Row],[Man Pri]],Key!$B$1:$D$15,3,FALSE())</f>
        <v>2</v>
      </c>
      <c r="BL63" s="46" t="str">
        <f aca="false">VLOOKUP(Table1[[#This Row],[Man Sec]],Key!$B$1:$D$15,2,FALSE())</f>
        <v>SC</v>
      </c>
      <c r="BM63" s="46" t="n">
        <f aca="false">VLOOKUP(Table1[[#This Row],[Man Sec]],Key!$B$1:$D$15,3,FALSE())</f>
        <v>2</v>
      </c>
      <c r="BN63" s="45"/>
      <c r="BO63" s="45"/>
      <c r="BP63" s="45"/>
      <c r="BQ63" s="47"/>
      <c r="BR63" s="47"/>
      <c r="BS63" s="47"/>
      <c r="BT63" s="48"/>
      <c r="BU63" s="48"/>
      <c r="BV63" s="48"/>
      <c r="BW63" s="47" t="e">
        <f aca="false">VLOOKUP(Table1[[#This Row],[AI Pr]],Key!$A$1:$B$15,2,0)</f>
        <v>#N/A</v>
      </c>
      <c r="BX63" s="48" t="e">
        <f aca="false">VLOOKUP(Table1[[#This Row],[AI Sec]],Key!$A$1:$B$15,2,0)</f>
        <v>#N/A</v>
      </c>
      <c r="BY63" s="49" t="e">
        <f aca="false">IF(AND(BW63=BH63,BX63=BI63),"Both Match",IF(BW63=BH63,"Sec Missed",IF(BX63=BI63,"Pri Missed",IF(AND(BW63=BI63,BX63=BH63),"Interchanged","Both Missed"))))</f>
        <v>#N/A</v>
      </c>
      <c r="FJ63" s="0"/>
    </row>
    <row r="64" s="1" customFormat="true" ht="48" hidden="false" customHeight="true" outlineLevel="0" collapsed="false">
      <c r="A64" s="36" t="n">
        <v>2136</v>
      </c>
      <c r="B64" s="36" t="n">
        <v>2136</v>
      </c>
      <c r="C64" s="36" t="n">
        <v>12</v>
      </c>
      <c r="D64" s="36" t="n">
        <v>9</v>
      </c>
      <c r="E64" s="36" t="n">
        <v>15</v>
      </c>
      <c r="F64" s="36" t="n">
        <v>26</v>
      </c>
      <c r="G64" s="36" t="n">
        <v>20</v>
      </c>
      <c r="H64" s="36" t="n">
        <v>12</v>
      </c>
      <c r="I64" s="36" t="n">
        <v>9</v>
      </c>
      <c r="J64" s="36" t="n">
        <v>18.5</v>
      </c>
      <c r="K64" s="36" t="n">
        <v>15</v>
      </c>
      <c r="L64" s="36" t="n">
        <v>9.5</v>
      </c>
      <c r="M64" s="36" t="n">
        <v>12</v>
      </c>
      <c r="N64" s="36" t="n">
        <v>24</v>
      </c>
      <c r="O64" s="37" t="n">
        <f aca="false">LARGE(Table1[[#This Row],[D3]:[C3]],1)</f>
        <v>24</v>
      </c>
      <c r="P64" s="37" t="n">
        <f aca="false">LARGE(Table1[[#This Row],[D3]:[C3]],2)</f>
        <v>15</v>
      </c>
      <c r="Q64" s="37" t="n">
        <f aca="false">LARGE(Table1[[#This Row],[D3]:[C3]],3)</f>
        <v>12</v>
      </c>
      <c r="R64" s="37" t="n">
        <f aca="false">LARGE(Table1[[#This Row],[D3]:[C3]],4)</f>
        <v>9.5</v>
      </c>
      <c r="S64" s="38" t="n">
        <f aca="false">LARGE(Table1[[#This Row],[D1]:[C1]],1)</f>
        <v>26</v>
      </c>
      <c r="T64" s="38" t="n">
        <f aca="false">LARGE(Table1[[#This Row],[D1]:[C1]],2)</f>
        <v>15</v>
      </c>
      <c r="U64" s="38" t="n">
        <f aca="false">LARGE(Table1[[#This Row],[D1]:[C1]],3)</f>
        <v>12</v>
      </c>
      <c r="V64" s="38" t="n">
        <f aca="false">LARGE(Table1[[#This Row],[D1]:[C1]],4)</f>
        <v>9</v>
      </c>
      <c r="W64" s="39" t="n">
        <f aca="false">LARGE(Table1[[#This Row],[D2]:[C2]],1)</f>
        <v>20</v>
      </c>
      <c r="X64" s="39" t="n">
        <f aca="false">LARGE(Table1[[#This Row],[D2]:[C2]],2)</f>
        <v>18.5</v>
      </c>
      <c r="Y64" s="39" t="n">
        <f aca="false">LARGE(Table1[[#This Row],[D2]:[C2]],3)</f>
        <v>12</v>
      </c>
      <c r="Z64" s="39" t="n">
        <f aca="false">LARGE(Table1[[#This Row],[D2]:[C2]],4)</f>
        <v>9</v>
      </c>
      <c r="AA64" s="40" t="n">
        <f aca="false">Table1[[#This Row],[DR1]]-Table1[[#This Row],[DR2]]</f>
        <v>9</v>
      </c>
      <c r="AB64" s="40" t="n">
        <f aca="false">Table1[[#This Row],[DR2]]-Table1[[#This Row],[DR3]]</f>
        <v>3</v>
      </c>
      <c r="AC64" s="40" t="n">
        <f aca="false">Table1[[#This Row],[DR3]]-Table1[[#This Row],[DR4]]</f>
        <v>2.5</v>
      </c>
      <c r="AD64" s="40" t="n">
        <f aca="false">(Table1[[#This Row],[a(D)]]+Table1[[#This Row],[b(D)]])/SUM(Table1[[#This Row],[a(D)]:[c(D)]])</f>
        <v>0.827586206896552</v>
      </c>
      <c r="AE64" s="40" t="n">
        <f aca="false">Table1[[#This Row],[a(D)]]^2/SQRT(Table1[[#This Row],[a(D)]]^2+Table1[[#This Row],[b(D)]]^2+Table1[[#This Row],[c(D)]]^2)</f>
        <v>8.25628450128953</v>
      </c>
      <c r="AF64" s="40" t="n">
        <f aca="false">Table1[[#This Row],[b(D)]]^2/SQRT(Table1[[#This Row],[a(D)]]^2+Table1[[#This Row],[b(D)]]^2+Table1[[#This Row],[c(D)]]^2)</f>
        <v>0.917364944587726</v>
      </c>
      <c r="AG64" s="40" t="n">
        <f aca="false">Table1[[#This Row],[c(D)]]^2/SQRT(Table1[[#This Row],[a(D)]]^2+Table1[[#This Row],[b(D)]]^2+Table1[[#This Row],[c(D)]]^2)</f>
        <v>0.637058989297032</v>
      </c>
      <c r="AH64" s="40" t="n">
        <f aca="false">Table1[[#This Row],[MR1]]-Table1[[#This Row],[MR2]]</f>
        <v>11</v>
      </c>
      <c r="AI64" s="40" t="n">
        <f aca="false">Table1[[#This Row],[MR2]]-Table1[[#This Row],[MR3]]</f>
        <v>3</v>
      </c>
      <c r="AJ64" s="40" t="n">
        <f aca="false">Table1[[#This Row],[MR3]]-Table1[[#This Row],[MR4]]</f>
        <v>3</v>
      </c>
      <c r="AK64" s="40" t="n">
        <f aca="false">(Table1[[#This Row],[a(M)]]+Table1[[#This Row],[b(M)]])/(Table1[[#This Row],[a(M)]]+Table1[[#This Row],[b(M)]]+Table1[[#This Row],[c(M)]])</f>
        <v>0.823529411764706</v>
      </c>
      <c r="AL64" s="40" t="n">
        <f aca="false">Table1[[#This Row],[a(M)]]^2/SQRT(Table1[[#This Row],[a(M)]]^2+Table1[[#This Row],[b(M)]]^2+Table1[[#This Row],[c(M)]]^2)</f>
        <v>10.2630860491276</v>
      </c>
      <c r="AM64" s="40" t="n">
        <f aca="false">Table1[[#This Row],[b(M)]]^2/SQRT(Table1[[#This Row],[a(M)]]^2+Table1[[#This Row],[b(M)]]^2+Table1[[#This Row],[c(M)]]^2)</f>
        <v>0.763370036711974</v>
      </c>
      <c r="AN64" s="40" t="n">
        <f aca="false">Table1[[#This Row],[c(M)]]^2/SQRT(Table1[[#This Row],[a(M)]]^2+Table1[[#This Row],[b(M)]]^2+Table1[[#This Row],[c(M)]]^2)</f>
        <v>0.763370036711974</v>
      </c>
      <c r="AO64" s="40" t="n">
        <f aca="false">Table1[[#This Row],[LR1]]-Table1[[#This Row],[LR2]]</f>
        <v>1.5</v>
      </c>
      <c r="AP64" s="40" t="n">
        <f aca="false">Table1[[#This Row],[LR2]]-Table1[[#This Row],[LR3]]</f>
        <v>6.5</v>
      </c>
      <c r="AQ64" s="40" t="n">
        <f aca="false">Table1[[#This Row],[LR3]]-Table1[[#This Row],[LR4]]</f>
        <v>3</v>
      </c>
      <c r="AR64" s="40" t="n">
        <f aca="false">(Table1[[#This Row],[a(L)]]+Table1[[#This Row],[b(L)]])/(Table1[[#This Row],[a(L)]]+Table1[[#This Row],[b(L)]]+Table1[[#This Row],[c(L)]])</f>
        <v>0.727272727272727</v>
      </c>
      <c r="AS64" s="40" t="n">
        <f aca="false">Table1[[#This Row],[a(L)]]^2/SQRT(Table1[[#This Row],[a(L)]]^2+Table1[[#This Row],[b(L)]]^2+Table1[[#This Row],[c(L)]]^2)</f>
        <v>0.307613667161098</v>
      </c>
      <c r="AT64" s="40" t="n">
        <f aca="false">Table1[[#This Row],[b(L)]]^2/SQRT(Table1[[#This Row],[a(L)]]^2+Table1[[#This Row],[b(L)]]^2+Table1[[#This Row],[c(L)]]^2)</f>
        <v>5.77630108335841</v>
      </c>
      <c r="AU64" s="40" t="n">
        <f aca="false">Table1[[#This Row],[c(L)]]^2/SQRT(Table1[[#This Row],[a(L)]]^2+Table1[[#This Row],[b(L)]]^2+Table1[[#This Row],[c(L)]]^2)</f>
        <v>1.23045466864439</v>
      </c>
      <c r="AV64" s="41" t="n">
        <f aca="false">_xlfn.VAR.P(Table1[[#This Row],[D3]:[C3]])</f>
        <v>30.046875</v>
      </c>
      <c r="AW64" s="41" t="n">
        <f aca="false">_xlfn.VAR.P(Table1[[#This Row],[D1]:[C1]])</f>
        <v>41.25</v>
      </c>
      <c r="AX64" s="41" t="n">
        <f aca="false">_xlfn.VAR.P(Table1[[#This Row],[D2]:[C2]])</f>
        <v>20.546875</v>
      </c>
      <c r="AY64" s="42"/>
      <c r="AZ64" s="43"/>
      <c r="BA64" s="44"/>
      <c r="BB6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6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6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64" s="45"/>
      <c r="BF64" s="45"/>
      <c r="BG64" s="45"/>
      <c r="BH64" s="46" t="n">
        <v>4</v>
      </c>
      <c r="BI64" s="46" t="n">
        <v>7</v>
      </c>
      <c r="BJ64" s="46" t="str">
        <f aca="false">VLOOKUP(Table1[[#This Row],[Man Pri]],Key!$B$1:$D$15,2,FALSE())</f>
        <v>C</v>
      </c>
      <c r="BK64" s="46" t="n">
        <f aca="false">VLOOKUP(Table1[[#This Row],[Man Pri]],Key!$B$1:$D$15,3,FALSE())</f>
        <v>1</v>
      </c>
      <c r="BL64" s="46" t="str">
        <f aca="false">VLOOKUP(Table1[[#This Row],[Man Sec]],Key!$B$1:$D$15,2,FALSE())</f>
        <v>DC</v>
      </c>
      <c r="BM64" s="46" t="n">
        <f aca="false">VLOOKUP(Table1[[#This Row],[Man Sec]],Key!$B$1:$D$15,3,FALSE())</f>
        <v>2</v>
      </c>
      <c r="BN64" s="45"/>
      <c r="BO64" s="45"/>
      <c r="BP64" s="45"/>
      <c r="BQ64" s="47"/>
      <c r="BR64" s="47"/>
      <c r="BS64" s="47"/>
      <c r="BT64" s="48"/>
      <c r="BU64" s="48"/>
      <c r="BV64" s="48"/>
      <c r="BW64" s="47" t="e">
        <f aca="false">VLOOKUP(Table1[[#This Row],[AI Pr]],Key!$A$1:$B$15,2,0)</f>
        <v>#N/A</v>
      </c>
      <c r="BX64" s="48" t="e">
        <f aca="false">VLOOKUP(Table1[[#This Row],[AI Sec]],Key!$A$1:$B$15,2,0)</f>
        <v>#N/A</v>
      </c>
      <c r="BY64" s="49" t="e">
        <f aca="false">IF(AND(BW64=BH64,BX64=BI64),"Both Match",IF(BW64=BH64,"Sec Missed",IF(BX64=BI64,"Pri Missed",IF(AND(BW64=BI64,BX64=BH64),"Interchanged","Both Missed"))))</f>
        <v>#N/A</v>
      </c>
      <c r="FJ64" s="0"/>
    </row>
    <row r="65" s="1" customFormat="true" ht="48" hidden="false" customHeight="true" outlineLevel="0" collapsed="false">
      <c r="A65" s="36" t="n">
        <v>2137</v>
      </c>
      <c r="B65" s="36" t="n">
        <v>2137</v>
      </c>
      <c r="C65" s="36" t="n">
        <v>19</v>
      </c>
      <c r="D65" s="36" t="n">
        <v>14</v>
      </c>
      <c r="E65" s="36" t="n">
        <v>7</v>
      </c>
      <c r="F65" s="36" t="n">
        <v>23</v>
      </c>
      <c r="G65" s="36" t="n">
        <v>20</v>
      </c>
      <c r="H65" s="36" t="n">
        <v>7</v>
      </c>
      <c r="I65" s="36" t="n">
        <v>7</v>
      </c>
      <c r="J65" s="36" t="n">
        <v>24</v>
      </c>
      <c r="K65" s="36" t="n">
        <v>18</v>
      </c>
      <c r="L65" s="36" t="n">
        <v>9.5</v>
      </c>
      <c r="M65" s="36" t="n">
        <v>6</v>
      </c>
      <c r="N65" s="36" t="n">
        <v>24</v>
      </c>
      <c r="O65" s="37" t="n">
        <f aca="false">LARGE(Table1[[#This Row],[D3]:[C3]],1)</f>
        <v>24</v>
      </c>
      <c r="P65" s="37" t="n">
        <f aca="false">LARGE(Table1[[#This Row],[D3]:[C3]],2)</f>
        <v>18</v>
      </c>
      <c r="Q65" s="37" t="n">
        <f aca="false">LARGE(Table1[[#This Row],[D3]:[C3]],3)</f>
        <v>9.5</v>
      </c>
      <c r="R65" s="37" t="n">
        <f aca="false">LARGE(Table1[[#This Row],[D3]:[C3]],4)</f>
        <v>6</v>
      </c>
      <c r="S65" s="38" t="n">
        <f aca="false">LARGE(Table1[[#This Row],[D1]:[C1]],1)</f>
        <v>23</v>
      </c>
      <c r="T65" s="38" t="n">
        <f aca="false">LARGE(Table1[[#This Row],[D1]:[C1]],2)</f>
        <v>19</v>
      </c>
      <c r="U65" s="38" t="n">
        <f aca="false">LARGE(Table1[[#This Row],[D1]:[C1]],3)</f>
        <v>14</v>
      </c>
      <c r="V65" s="38" t="n">
        <f aca="false">LARGE(Table1[[#This Row],[D1]:[C1]],4)</f>
        <v>7</v>
      </c>
      <c r="W65" s="39" t="n">
        <f aca="false">LARGE(Table1[[#This Row],[D2]:[C2]],1)</f>
        <v>24</v>
      </c>
      <c r="X65" s="39" t="n">
        <f aca="false">LARGE(Table1[[#This Row],[D2]:[C2]],2)</f>
        <v>20</v>
      </c>
      <c r="Y65" s="39" t="n">
        <f aca="false">LARGE(Table1[[#This Row],[D2]:[C2]],3)</f>
        <v>7</v>
      </c>
      <c r="Z65" s="39" t="n">
        <f aca="false">LARGE(Table1[[#This Row],[D2]:[C2]],4)</f>
        <v>7</v>
      </c>
      <c r="AA65" s="40" t="n">
        <f aca="false">Table1[[#This Row],[DR1]]-Table1[[#This Row],[DR2]]</f>
        <v>6</v>
      </c>
      <c r="AB65" s="40" t="n">
        <f aca="false">Table1[[#This Row],[DR2]]-Table1[[#This Row],[DR3]]</f>
        <v>8.5</v>
      </c>
      <c r="AC65" s="40" t="n">
        <f aca="false">Table1[[#This Row],[DR3]]-Table1[[#This Row],[DR4]]</f>
        <v>3.5</v>
      </c>
      <c r="AD65" s="40" t="n">
        <f aca="false">(Table1[[#This Row],[a(D)]]+Table1[[#This Row],[b(D)]])/SUM(Table1[[#This Row],[a(D)]:[c(D)]])</f>
        <v>0.805555555555556</v>
      </c>
      <c r="AE65" s="40" t="n">
        <f aca="false">Table1[[#This Row],[a(D)]]^2/SQRT(Table1[[#This Row],[a(D)]]^2+Table1[[#This Row],[b(D)]]^2+Table1[[#This Row],[c(D)]]^2)</f>
        <v>3.27951013445479</v>
      </c>
      <c r="AF65" s="40" t="n">
        <f aca="false">Table1[[#This Row],[b(D)]]^2/SQRT(Table1[[#This Row],[a(D)]]^2+Table1[[#This Row],[b(D)]]^2+Table1[[#This Row],[c(D)]]^2)</f>
        <v>6.5817946448433</v>
      </c>
      <c r="AG65" s="40" t="n">
        <f aca="false">Table1[[#This Row],[c(D)]]^2/SQRT(Table1[[#This Row],[a(D)]]^2+Table1[[#This Row],[b(D)]]^2+Table1[[#This Row],[c(D)]]^2)</f>
        <v>1.11594442075198</v>
      </c>
      <c r="AH65" s="40" t="n">
        <f aca="false">Table1[[#This Row],[MR1]]-Table1[[#This Row],[MR2]]</f>
        <v>4</v>
      </c>
      <c r="AI65" s="40" t="n">
        <f aca="false">Table1[[#This Row],[MR2]]-Table1[[#This Row],[MR3]]</f>
        <v>5</v>
      </c>
      <c r="AJ65" s="40" t="n">
        <f aca="false">Table1[[#This Row],[MR3]]-Table1[[#This Row],[MR4]]</f>
        <v>7</v>
      </c>
      <c r="AK65" s="40" t="n">
        <f aca="false">(Table1[[#This Row],[a(M)]]+Table1[[#This Row],[b(M)]])/(Table1[[#This Row],[a(M)]]+Table1[[#This Row],[b(M)]]+Table1[[#This Row],[c(M)]])</f>
        <v>0.5625</v>
      </c>
      <c r="AL65" s="40" t="n">
        <f aca="false">Table1[[#This Row],[a(M)]]^2/SQRT(Table1[[#This Row],[a(M)]]^2+Table1[[#This Row],[b(M)]]^2+Table1[[#This Row],[c(M)]]^2)</f>
        <v>1.68654808542314</v>
      </c>
      <c r="AM65" s="40" t="n">
        <f aca="false">Table1[[#This Row],[b(M)]]^2/SQRT(Table1[[#This Row],[a(M)]]^2+Table1[[#This Row],[b(M)]]^2+Table1[[#This Row],[c(M)]]^2)</f>
        <v>2.63523138347365</v>
      </c>
      <c r="AN65" s="40" t="n">
        <f aca="false">Table1[[#This Row],[c(M)]]^2/SQRT(Table1[[#This Row],[a(M)]]^2+Table1[[#This Row],[b(M)]]^2+Table1[[#This Row],[c(M)]]^2)</f>
        <v>5.16505351160835</v>
      </c>
      <c r="AO65" s="40" t="n">
        <f aca="false">Table1[[#This Row],[LR1]]-Table1[[#This Row],[LR2]]</f>
        <v>4</v>
      </c>
      <c r="AP65" s="40" t="n">
        <f aca="false">Table1[[#This Row],[LR2]]-Table1[[#This Row],[LR3]]</f>
        <v>13</v>
      </c>
      <c r="AQ65" s="40" t="n">
        <f aca="false">Table1[[#This Row],[LR3]]-Table1[[#This Row],[LR4]]</f>
        <v>0</v>
      </c>
      <c r="AR65" s="40" t="n">
        <f aca="false">(Table1[[#This Row],[a(L)]]+Table1[[#This Row],[b(L)]])/(Table1[[#This Row],[a(L)]]+Table1[[#This Row],[b(L)]]+Table1[[#This Row],[c(L)]])</f>
        <v>1</v>
      </c>
      <c r="AS65" s="40" t="n">
        <f aca="false">Table1[[#This Row],[a(L)]]^2/SQRT(Table1[[#This Row],[a(L)]]^2+Table1[[#This Row],[b(L)]]^2+Table1[[#This Row],[c(L)]]^2)</f>
        <v>1.17634339535009</v>
      </c>
      <c r="AT65" s="40" t="n">
        <f aca="false">Table1[[#This Row],[b(L)]]^2/SQRT(Table1[[#This Row],[a(L)]]^2+Table1[[#This Row],[b(L)]]^2+Table1[[#This Row],[c(L)]]^2)</f>
        <v>12.4251271133854</v>
      </c>
      <c r="AU65" s="40" t="n">
        <f aca="false">Table1[[#This Row],[c(L)]]^2/SQRT(Table1[[#This Row],[a(L)]]^2+Table1[[#This Row],[b(L)]]^2+Table1[[#This Row],[c(L)]]^2)</f>
        <v>0</v>
      </c>
      <c r="AV65" s="50" t="n">
        <f aca="false">_xlfn.VAR.P(Table1[[#This Row],[D3]:[C3]])</f>
        <v>49.921875</v>
      </c>
      <c r="AW65" s="50" t="n">
        <f aca="false">_xlfn.VAR.P(Table1[[#This Row],[D1]:[C1]])</f>
        <v>35.6875</v>
      </c>
      <c r="AX65" s="50" t="n">
        <f aca="false">_xlfn.VAR.P(Table1[[#This Row],[D2]:[C2]])</f>
        <v>58.25</v>
      </c>
      <c r="AY65" s="42"/>
      <c r="AZ65" s="43"/>
      <c r="BA65" s="44"/>
      <c r="BB6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6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6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65" s="45"/>
      <c r="BF65" s="45"/>
      <c r="BG65" s="45"/>
      <c r="BH65" s="46" t="n">
        <v>7</v>
      </c>
      <c r="BI65" s="46" t="n">
        <v>7</v>
      </c>
      <c r="BJ65" s="46" t="str">
        <f aca="false">VLOOKUP(Table1[[#This Row],[Man Pri]],Key!$B$1:$D$15,2,FALSE())</f>
        <v>DC</v>
      </c>
      <c r="BK65" s="46" t="n">
        <f aca="false">VLOOKUP(Table1[[#This Row],[Man Pri]],Key!$B$1:$D$15,3,FALSE())</f>
        <v>2</v>
      </c>
      <c r="BL65" s="46" t="str">
        <f aca="false">VLOOKUP(Table1[[#This Row],[Man Sec]],Key!$B$1:$D$15,2,FALSE())</f>
        <v>DC</v>
      </c>
      <c r="BM65" s="46" t="n">
        <f aca="false">VLOOKUP(Table1[[#This Row],[Man Sec]],Key!$B$1:$D$15,3,FALSE())</f>
        <v>2</v>
      </c>
      <c r="BN65" s="45"/>
      <c r="BO65" s="45"/>
      <c r="BP65" s="45"/>
      <c r="BQ65" s="47"/>
      <c r="BR65" s="47"/>
      <c r="BS65" s="47"/>
      <c r="BT65" s="48"/>
      <c r="BU65" s="48"/>
      <c r="BV65" s="48"/>
      <c r="BW65" s="47" t="e">
        <f aca="false">VLOOKUP(Table1[[#This Row],[AI Pr]],Key!$A$1:$B$15,2,0)</f>
        <v>#N/A</v>
      </c>
      <c r="BX65" s="48" t="e">
        <f aca="false">VLOOKUP(Table1[[#This Row],[AI Sec]],Key!$A$1:$B$15,2,0)</f>
        <v>#N/A</v>
      </c>
      <c r="BY65" s="49" t="e">
        <f aca="false">IF(AND(BW65=BH65,BX65=BI65),"Both Match",IF(BW65=BH65,"Sec Missed",IF(BX65=BI65,"Pri Missed",IF(AND(BW65=BI65,BX65=BH65),"Interchanged","Both Missed"))))</f>
        <v>#N/A</v>
      </c>
      <c r="FJ65" s="0"/>
    </row>
    <row r="66" s="1" customFormat="true" ht="48" hidden="false" customHeight="true" outlineLevel="0" collapsed="false">
      <c r="A66" s="36" t="n">
        <v>2138</v>
      </c>
      <c r="B66" s="36" t="n">
        <v>2138</v>
      </c>
      <c r="C66" s="36" t="n">
        <v>19</v>
      </c>
      <c r="D66" s="36" t="n">
        <v>20</v>
      </c>
      <c r="E66" s="36" t="n">
        <v>13</v>
      </c>
      <c r="F66" s="36" t="n">
        <v>13</v>
      </c>
      <c r="G66" s="36" t="n">
        <v>21</v>
      </c>
      <c r="H66" s="36" t="n">
        <v>23.5</v>
      </c>
      <c r="I66" s="36" t="n">
        <v>2</v>
      </c>
      <c r="J66" s="36" t="n">
        <v>16</v>
      </c>
      <c r="K66" s="36" t="n">
        <v>19</v>
      </c>
      <c r="L66" s="36" t="n">
        <v>20</v>
      </c>
      <c r="M66" s="36" t="n">
        <v>6</v>
      </c>
      <c r="N66" s="36" t="n">
        <v>14</v>
      </c>
      <c r="O66" s="37" t="n">
        <f aca="false">LARGE(Table1[[#This Row],[D3]:[C3]],1)</f>
        <v>20</v>
      </c>
      <c r="P66" s="37" t="n">
        <f aca="false">LARGE(Table1[[#This Row],[D3]:[C3]],2)</f>
        <v>19</v>
      </c>
      <c r="Q66" s="37" t="n">
        <f aca="false">LARGE(Table1[[#This Row],[D3]:[C3]],3)</f>
        <v>14</v>
      </c>
      <c r="R66" s="37" t="n">
        <f aca="false">LARGE(Table1[[#This Row],[D3]:[C3]],4)</f>
        <v>6</v>
      </c>
      <c r="S66" s="38" t="n">
        <f aca="false">LARGE(Table1[[#This Row],[D1]:[C1]],1)</f>
        <v>20</v>
      </c>
      <c r="T66" s="38" t="n">
        <f aca="false">LARGE(Table1[[#This Row],[D1]:[C1]],2)</f>
        <v>19</v>
      </c>
      <c r="U66" s="38" t="n">
        <f aca="false">LARGE(Table1[[#This Row],[D1]:[C1]],3)</f>
        <v>13</v>
      </c>
      <c r="V66" s="38" t="n">
        <f aca="false">LARGE(Table1[[#This Row],[D1]:[C1]],4)</f>
        <v>13</v>
      </c>
      <c r="W66" s="39" t="n">
        <f aca="false">LARGE(Table1[[#This Row],[D2]:[C2]],1)</f>
        <v>23.5</v>
      </c>
      <c r="X66" s="39" t="n">
        <f aca="false">LARGE(Table1[[#This Row],[D2]:[C2]],2)</f>
        <v>21</v>
      </c>
      <c r="Y66" s="39" t="n">
        <f aca="false">LARGE(Table1[[#This Row],[D2]:[C2]],3)</f>
        <v>16</v>
      </c>
      <c r="Z66" s="39" t="n">
        <f aca="false">LARGE(Table1[[#This Row],[D2]:[C2]],4)</f>
        <v>2</v>
      </c>
      <c r="AA66" s="40" t="n">
        <f aca="false">Table1[[#This Row],[DR1]]-Table1[[#This Row],[DR2]]</f>
        <v>1</v>
      </c>
      <c r="AB66" s="40" t="n">
        <f aca="false">Table1[[#This Row],[DR2]]-Table1[[#This Row],[DR3]]</f>
        <v>5</v>
      </c>
      <c r="AC66" s="40" t="n">
        <f aca="false">Table1[[#This Row],[DR3]]-Table1[[#This Row],[DR4]]</f>
        <v>8</v>
      </c>
      <c r="AD66" s="40" t="n">
        <f aca="false">(Table1[[#This Row],[a(D)]]+Table1[[#This Row],[b(D)]])/SUM(Table1[[#This Row],[a(D)]:[c(D)]])</f>
        <v>0.428571428571429</v>
      </c>
      <c r="AE66" s="40" t="n">
        <f aca="false">Table1[[#This Row],[a(D)]]^2/SQRT(Table1[[#This Row],[a(D)]]^2+Table1[[#This Row],[b(D)]]^2+Table1[[#This Row],[c(D)]]^2)</f>
        <v>0.105409255338946</v>
      </c>
      <c r="AF66" s="40" t="n">
        <f aca="false">Table1[[#This Row],[b(D)]]^2/SQRT(Table1[[#This Row],[a(D)]]^2+Table1[[#This Row],[b(D)]]^2+Table1[[#This Row],[c(D)]]^2)</f>
        <v>2.63523138347365</v>
      </c>
      <c r="AG66" s="40" t="n">
        <f aca="false">Table1[[#This Row],[c(D)]]^2/SQRT(Table1[[#This Row],[a(D)]]^2+Table1[[#This Row],[b(D)]]^2+Table1[[#This Row],[c(D)]]^2)</f>
        <v>6.74619234169254</v>
      </c>
      <c r="AH66" s="40" t="n">
        <f aca="false">Table1[[#This Row],[MR1]]-Table1[[#This Row],[MR2]]</f>
        <v>1</v>
      </c>
      <c r="AI66" s="40" t="n">
        <f aca="false">Table1[[#This Row],[MR2]]-Table1[[#This Row],[MR3]]</f>
        <v>6</v>
      </c>
      <c r="AJ66" s="40" t="n">
        <f aca="false">Table1[[#This Row],[MR3]]-Table1[[#This Row],[MR4]]</f>
        <v>0</v>
      </c>
      <c r="AK66" s="40" t="n">
        <f aca="false">(Table1[[#This Row],[a(M)]]+Table1[[#This Row],[b(M)]])/(Table1[[#This Row],[a(M)]]+Table1[[#This Row],[b(M)]]+Table1[[#This Row],[c(M)]])</f>
        <v>1</v>
      </c>
      <c r="AL66" s="40" t="n">
        <f aca="false">Table1[[#This Row],[a(M)]]^2/SQRT(Table1[[#This Row],[a(M)]]^2+Table1[[#This Row],[b(M)]]^2+Table1[[#This Row],[c(M)]]^2)</f>
        <v>0.164398987305357</v>
      </c>
      <c r="AM66" s="40" t="n">
        <f aca="false">Table1[[#This Row],[b(M)]]^2/SQRT(Table1[[#This Row],[a(M)]]^2+Table1[[#This Row],[b(M)]]^2+Table1[[#This Row],[c(M)]]^2)</f>
        <v>5.91836354299286</v>
      </c>
      <c r="AN66" s="40" t="n">
        <f aca="false">Table1[[#This Row],[c(M)]]^2/SQRT(Table1[[#This Row],[a(M)]]^2+Table1[[#This Row],[b(M)]]^2+Table1[[#This Row],[c(M)]]^2)</f>
        <v>0</v>
      </c>
      <c r="AO66" s="40" t="n">
        <f aca="false">Table1[[#This Row],[LR1]]-Table1[[#This Row],[LR2]]</f>
        <v>2.5</v>
      </c>
      <c r="AP66" s="40" t="n">
        <f aca="false">Table1[[#This Row],[LR2]]-Table1[[#This Row],[LR3]]</f>
        <v>5</v>
      </c>
      <c r="AQ66" s="40" t="n">
        <f aca="false">Table1[[#This Row],[LR3]]-Table1[[#This Row],[LR4]]</f>
        <v>14</v>
      </c>
      <c r="AR66" s="40" t="n">
        <f aca="false">(Table1[[#This Row],[a(L)]]+Table1[[#This Row],[b(L)]])/(Table1[[#This Row],[a(L)]]+Table1[[#This Row],[b(L)]]+Table1[[#This Row],[c(L)]])</f>
        <v>0.348837209302326</v>
      </c>
      <c r="AS66" s="40" t="n">
        <f aca="false">Table1[[#This Row],[a(L)]]^2/SQRT(Table1[[#This Row],[a(L)]]^2+Table1[[#This Row],[b(L)]]^2+Table1[[#This Row],[c(L)]]^2)</f>
        <v>0.414598829254162</v>
      </c>
      <c r="AT66" s="40" t="n">
        <f aca="false">Table1[[#This Row],[b(L)]]^2/SQRT(Table1[[#This Row],[a(L)]]^2+Table1[[#This Row],[b(L)]]^2+Table1[[#This Row],[c(L)]]^2)</f>
        <v>1.65839531701665</v>
      </c>
      <c r="AU66" s="40" t="n">
        <f aca="false">Table1[[#This Row],[c(L)]]^2/SQRT(Table1[[#This Row],[a(L)]]^2+Table1[[#This Row],[b(L)]]^2+Table1[[#This Row],[c(L)]]^2)</f>
        <v>13.0018192854105</v>
      </c>
      <c r="AV66" s="50" t="n">
        <f aca="false">_xlfn.VAR.P(Table1[[#This Row],[D3]:[C3]])</f>
        <v>30.6875</v>
      </c>
      <c r="AW66" s="50" t="n">
        <f aca="false">_xlfn.VAR.P(Table1[[#This Row],[D1]:[C1]])</f>
        <v>10.6875</v>
      </c>
      <c r="AX66" s="50" t="n">
        <f aca="false">_xlfn.VAR.P(Table1[[#This Row],[D2]:[C2]])</f>
        <v>69.171875</v>
      </c>
      <c r="AY66" s="42"/>
      <c r="AZ66" s="43"/>
      <c r="BA66" s="44"/>
      <c r="BB6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6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6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66" s="45"/>
      <c r="BF66" s="45"/>
      <c r="BG66" s="45"/>
      <c r="BH66" s="51" t="n">
        <v>5</v>
      </c>
      <c r="BI66" s="52" t="n">
        <v>12</v>
      </c>
      <c r="BJ66" s="51" t="str">
        <f aca="false">VLOOKUP(Table1[[#This Row],[Man Pri]],Key!$B$1:$D$15,2,FALSE())</f>
        <v>DI</v>
      </c>
      <c r="BK66" s="51" t="n">
        <f aca="false">VLOOKUP(Table1[[#This Row],[Man Pri]],Key!$B$1:$D$15,3,FALSE())</f>
        <v>2</v>
      </c>
      <c r="BL66" s="52" t="str">
        <f aca="false">VLOOKUP(Table1[[#This Row],[Man Sec]],Key!$B$1:$D$15,2,FALSE())</f>
        <v>DIC</v>
      </c>
      <c r="BM66" s="52" t="n">
        <f aca="false">VLOOKUP(Table1[[#This Row],[Man Sec]],Key!$B$1:$D$15,3,FALSE())</f>
        <v>3</v>
      </c>
      <c r="BN66" s="45"/>
      <c r="BO66" s="45"/>
      <c r="BP66" s="45"/>
      <c r="BQ66" s="47"/>
      <c r="BR66" s="47"/>
      <c r="BS66" s="47"/>
      <c r="BT66" s="48"/>
      <c r="BU66" s="48"/>
      <c r="BV66" s="48"/>
      <c r="BW66" s="47" t="e">
        <f aca="false">VLOOKUP(Table1[[#This Row],[AI Pr]],Key!$A$1:$B$15,2,0)</f>
        <v>#N/A</v>
      </c>
      <c r="BX66" s="48" t="e">
        <f aca="false">VLOOKUP(Table1[[#This Row],[AI Sec]],Key!$A$1:$B$15,2,0)</f>
        <v>#N/A</v>
      </c>
      <c r="BY66" s="49" t="e">
        <f aca="false">IF(AND(BW66=BH66,BX66=BI66),"Both Match",IF(BW66=BH66,"Sec Missed",IF(BX66=BI66,"Pri Missed",IF(AND(BW66=BI66,BX66=BH66),"Interchanged","Both Missed"))))</f>
        <v>#N/A</v>
      </c>
      <c r="FJ66" s="0"/>
    </row>
    <row r="67" s="1" customFormat="true" ht="48" hidden="false" customHeight="true" outlineLevel="0" collapsed="false">
      <c r="A67" s="36" t="n">
        <v>2139</v>
      </c>
      <c r="B67" s="36" t="n">
        <v>2139</v>
      </c>
      <c r="C67" s="36" t="n">
        <v>20</v>
      </c>
      <c r="D67" s="36" t="n">
        <v>16</v>
      </c>
      <c r="E67" s="36" t="n">
        <v>13</v>
      </c>
      <c r="F67" s="36" t="n">
        <v>19</v>
      </c>
      <c r="G67" s="36" t="n">
        <v>18</v>
      </c>
      <c r="H67" s="36" t="n">
        <v>20</v>
      </c>
      <c r="I67" s="36" t="n">
        <v>5</v>
      </c>
      <c r="J67" s="36" t="n">
        <v>16</v>
      </c>
      <c r="K67" s="36" t="n">
        <v>18</v>
      </c>
      <c r="L67" s="36" t="n">
        <v>17.5</v>
      </c>
      <c r="M67" s="36" t="n">
        <v>8</v>
      </c>
      <c r="N67" s="36" t="n">
        <v>18</v>
      </c>
      <c r="O67" s="37" t="n">
        <f aca="false">LARGE(Table1[[#This Row],[D3]:[C3]],1)</f>
        <v>18</v>
      </c>
      <c r="P67" s="37" t="n">
        <f aca="false">LARGE(Table1[[#This Row],[D3]:[C3]],2)</f>
        <v>18</v>
      </c>
      <c r="Q67" s="37" t="n">
        <f aca="false">LARGE(Table1[[#This Row],[D3]:[C3]],3)</f>
        <v>17.5</v>
      </c>
      <c r="R67" s="37" t="n">
        <f aca="false">LARGE(Table1[[#This Row],[D3]:[C3]],4)</f>
        <v>8</v>
      </c>
      <c r="S67" s="38" t="n">
        <f aca="false">LARGE(Table1[[#This Row],[D1]:[C1]],1)</f>
        <v>20</v>
      </c>
      <c r="T67" s="38" t="n">
        <f aca="false">LARGE(Table1[[#This Row],[D1]:[C1]],2)</f>
        <v>19</v>
      </c>
      <c r="U67" s="38" t="n">
        <f aca="false">LARGE(Table1[[#This Row],[D1]:[C1]],3)</f>
        <v>16</v>
      </c>
      <c r="V67" s="38" t="n">
        <f aca="false">LARGE(Table1[[#This Row],[D1]:[C1]],4)</f>
        <v>13</v>
      </c>
      <c r="W67" s="39" t="n">
        <f aca="false">LARGE(Table1[[#This Row],[D2]:[C2]],1)</f>
        <v>20</v>
      </c>
      <c r="X67" s="39" t="n">
        <f aca="false">LARGE(Table1[[#This Row],[D2]:[C2]],2)</f>
        <v>18</v>
      </c>
      <c r="Y67" s="39" t="n">
        <f aca="false">LARGE(Table1[[#This Row],[D2]:[C2]],3)</f>
        <v>16</v>
      </c>
      <c r="Z67" s="39" t="n">
        <f aca="false">LARGE(Table1[[#This Row],[D2]:[C2]],4)</f>
        <v>5</v>
      </c>
      <c r="AA67" s="40" t="n">
        <f aca="false">Table1[[#This Row],[DR1]]-Table1[[#This Row],[DR2]]</f>
        <v>0</v>
      </c>
      <c r="AB67" s="40" t="n">
        <f aca="false">Table1[[#This Row],[DR2]]-Table1[[#This Row],[DR3]]</f>
        <v>0.5</v>
      </c>
      <c r="AC67" s="40" t="n">
        <f aca="false">Table1[[#This Row],[DR3]]-Table1[[#This Row],[DR4]]</f>
        <v>9.5</v>
      </c>
      <c r="AD67" s="40" t="n">
        <f aca="false">(Table1[[#This Row],[a(D)]]+Table1[[#This Row],[b(D)]])/SUM(Table1[[#This Row],[a(D)]:[c(D)]])</f>
        <v>0.05</v>
      </c>
      <c r="AE67" s="40" t="n">
        <f aca="false">Table1[[#This Row],[a(D)]]^2/SQRT(Table1[[#This Row],[a(D)]]^2+Table1[[#This Row],[b(D)]]^2+Table1[[#This Row],[c(D)]]^2)</f>
        <v>0</v>
      </c>
      <c r="AF67" s="40" t="n">
        <f aca="false">Table1[[#This Row],[b(D)]]^2/SQRT(Table1[[#This Row],[a(D)]]^2+Table1[[#This Row],[b(D)]]^2+Table1[[#This Row],[c(D)]]^2)</f>
        <v>0.0262794165613818</v>
      </c>
      <c r="AG67" s="40" t="n">
        <f aca="false">Table1[[#This Row],[c(D)]]^2/SQRT(Table1[[#This Row],[a(D)]]^2+Table1[[#This Row],[b(D)]]^2+Table1[[#This Row],[c(D)]]^2)</f>
        <v>9.48686937865884</v>
      </c>
      <c r="AH67" s="40" t="n">
        <f aca="false">Table1[[#This Row],[MR1]]-Table1[[#This Row],[MR2]]</f>
        <v>1</v>
      </c>
      <c r="AI67" s="40" t="n">
        <f aca="false">Table1[[#This Row],[MR2]]-Table1[[#This Row],[MR3]]</f>
        <v>3</v>
      </c>
      <c r="AJ67" s="40" t="n">
        <f aca="false">Table1[[#This Row],[MR3]]-Table1[[#This Row],[MR4]]</f>
        <v>3</v>
      </c>
      <c r="AK67" s="40" t="n">
        <f aca="false">(Table1[[#This Row],[a(M)]]+Table1[[#This Row],[b(M)]])/(Table1[[#This Row],[a(M)]]+Table1[[#This Row],[b(M)]]+Table1[[#This Row],[c(M)]])</f>
        <v>0.571428571428571</v>
      </c>
      <c r="AL67" s="40" t="n">
        <f aca="false">Table1[[#This Row],[a(M)]]^2/SQRT(Table1[[#This Row],[a(M)]]^2+Table1[[#This Row],[b(M)]]^2+Table1[[#This Row],[c(M)]]^2)</f>
        <v>0.229415733870562</v>
      </c>
      <c r="AM67" s="40" t="n">
        <f aca="false">Table1[[#This Row],[b(M)]]^2/SQRT(Table1[[#This Row],[a(M)]]^2+Table1[[#This Row],[b(M)]]^2+Table1[[#This Row],[c(M)]]^2)</f>
        <v>2.06474160483506</v>
      </c>
      <c r="AN67" s="40" t="n">
        <f aca="false">Table1[[#This Row],[c(M)]]^2/SQRT(Table1[[#This Row],[a(M)]]^2+Table1[[#This Row],[b(M)]]^2+Table1[[#This Row],[c(M)]]^2)</f>
        <v>2.06474160483506</v>
      </c>
      <c r="AO67" s="40" t="n">
        <f aca="false">Table1[[#This Row],[LR1]]-Table1[[#This Row],[LR2]]</f>
        <v>2</v>
      </c>
      <c r="AP67" s="40" t="n">
        <f aca="false">Table1[[#This Row],[LR2]]-Table1[[#This Row],[LR3]]</f>
        <v>2</v>
      </c>
      <c r="AQ67" s="40" t="n">
        <f aca="false">Table1[[#This Row],[LR3]]-Table1[[#This Row],[LR4]]</f>
        <v>11</v>
      </c>
      <c r="AR67" s="40" t="n">
        <f aca="false">(Table1[[#This Row],[a(L)]]+Table1[[#This Row],[b(L)]])/(Table1[[#This Row],[a(L)]]+Table1[[#This Row],[b(L)]]+Table1[[#This Row],[c(L)]])</f>
        <v>0.266666666666667</v>
      </c>
      <c r="AS67" s="40" t="n">
        <f aca="false">Table1[[#This Row],[a(L)]]^2/SQRT(Table1[[#This Row],[a(L)]]^2+Table1[[#This Row],[b(L)]]^2+Table1[[#This Row],[c(L)]]^2)</f>
        <v>0.35218036253025</v>
      </c>
      <c r="AT67" s="40" t="n">
        <f aca="false">Table1[[#This Row],[b(L)]]^2/SQRT(Table1[[#This Row],[a(L)]]^2+Table1[[#This Row],[b(L)]]^2+Table1[[#This Row],[c(L)]]^2)</f>
        <v>0.35218036253025</v>
      </c>
      <c r="AU67" s="40" t="n">
        <f aca="false">Table1[[#This Row],[c(L)]]^2/SQRT(Table1[[#This Row],[a(L)]]^2+Table1[[#This Row],[b(L)]]^2+Table1[[#This Row],[c(L)]]^2)</f>
        <v>10.65345596654</v>
      </c>
      <c r="AV67" s="50" t="n">
        <f aca="false">_xlfn.VAR.P(Table1[[#This Row],[D3]:[C3]])</f>
        <v>18.171875</v>
      </c>
      <c r="AW67" s="50" t="n">
        <f aca="false">_xlfn.VAR.P(Table1[[#This Row],[D1]:[C1]])</f>
        <v>7.5</v>
      </c>
      <c r="AX67" s="50" t="n">
        <f aca="false">_xlfn.VAR.P(Table1[[#This Row],[D2]:[C2]])</f>
        <v>33.6875</v>
      </c>
      <c r="AY67" s="42"/>
      <c r="AZ67" s="43"/>
      <c r="BA67" s="44"/>
      <c r="BB67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</v>
      </c>
      <c r="BC67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67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67" s="45"/>
      <c r="BF67" s="45"/>
      <c r="BG67" s="45"/>
      <c r="BH67" s="46" t="n">
        <v>12</v>
      </c>
      <c r="BI67" s="46" t="n">
        <v>12</v>
      </c>
      <c r="BJ67" s="46" t="str">
        <f aca="false">VLOOKUP(Table1[[#This Row],[Man Pri]],Key!$B$1:$D$15,2,FALSE())</f>
        <v>DIC</v>
      </c>
      <c r="BK67" s="46" t="n">
        <f aca="false">VLOOKUP(Table1[[#This Row],[Man Pri]],Key!$B$1:$D$15,3,FALSE())</f>
        <v>3</v>
      </c>
      <c r="BL67" s="46" t="str">
        <f aca="false">VLOOKUP(Table1[[#This Row],[Man Sec]],Key!$B$1:$D$15,2,FALSE())</f>
        <v>DIC</v>
      </c>
      <c r="BM67" s="46" t="n">
        <f aca="false">VLOOKUP(Table1[[#This Row],[Man Sec]],Key!$B$1:$D$15,3,FALSE())</f>
        <v>3</v>
      </c>
      <c r="BN67" s="45"/>
      <c r="BO67" s="45"/>
      <c r="BP67" s="45"/>
      <c r="BQ67" s="47"/>
      <c r="BR67" s="47"/>
      <c r="BS67" s="47"/>
      <c r="BT67" s="48"/>
      <c r="BU67" s="48"/>
      <c r="BV67" s="48"/>
      <c r="BW67" s="47" t="e">
        <f aca="false">VLOOKUP(Table1[[#This Row],[AI Pr]],Key!$A$1:$B$15,2,0)</f>
        <v>#N/A</v>
      </c>
      <c r="BX67" s="48" t="e">
        <f aca="false">VLOOKUP(Table1[[#This Row],[AI Sec]],Key!$A$1:$B$15,2,0)</f>
        <v>#N/A</v>
      </c>
      <c r="BY67" s="49" t="e">
        <f aca="false">IF(AND(BW67=BH67,BX67=BI67),"Both Match",IF(BW67=BH67,"Sec Missed",IF(BX67=BI67,"Pri Missed",IF(AND(BW67=BI67,BX67=BH67),"Interchanged","Both Missed"))))</f>
        <v>#N/A</v>
      </c>
      <c r="FJ67" s="0"/>
    </row>
    <row r="68" s="1" customFormat="true" ht="48" hidden="false" customHeight="true" outlineLevel="0" collapsed="false">
      <c r="A68" s="36" t="n">
        <v>2140</v>
      </c>
      <c r="B68" s="36" t="n">
        <v>2140</v>
      </c>
      <c r="C68" s="36" t="n">
        <v>16</v>
      </c>
      <c r="D68" s="36" t="n">
        <v>26</v>
      </c>
      <c r="E68" s="36" t="n">
        <v>10</v>
      </c>
      <c r="F68" s="36" t="n">
        <v>13</v>
      </c>
      <c r="G68" s="36" t="n">
        <v>12</v>
      </c>
      <c r="H68" s="36" t="n">
        <v>26</v>
      </c>
      <c r="I68" s="36" t="n">
        <v>1.94117647058824</v>
      </c>
      <c r="J68" s="36" t="n">
        <v>24</v>
      </c>
      <c r="K68" s="36" t="n">
        <v>14.5</v>
      </c>
      <c r="L68" s="36" t="n">
        <v>25</v>
      </c>
      <c r="M68" s="36" t="n">
        <v>3.5</v>
      </c>
      <c r="N68" s="36" t="n">
        <v>19</v>
      </c>
      <c r="O68" s="37" t="n">
        <f aca="false">LARGE(Table1[[#This Row],[D3]:[C3]],1)</f>
        <v>25</v>
      </c>
      <c r="P68" s="37" t="n">
        <f aca="false">LARGE(Table1[[#This Row],[D3]:[C3]],2)</f>
        <v>19</v>
      </c>
      <c r="Q68" s="37" t="n">
        <f aca="false">LARGE(Table1[[#This Row],[D3]:[C3]],3)</f>
        <v>14.5</v>
      </c>
      <c r="R68" s="37" t="n">
        <f aca="false">LARGE(Table1[[#This Row],[D3]:[C3]],4)</f>
        <v>3.5</v>
      </c>
      <c r="S68" s="38" t="n">
        <f aca="false">LARGE(Table1[[#This Row],[D1]:[C1]],1)</f>
        <v>26</v>
      </c>
      <c r="T68" s="38" t="n">
        <f aca="false">LARGE(Table1[[#This Row],[D1]:[C1]],2)</f>
        <v>16</v>
      </c>
      <c r="U68" s="38" t="n">
        <f aca="false">LARGE(Table1[[#This Row],[D1]:[C1]],3)</f>
        <v>13</v>
      </c>
      <c r="V68" s="38" t="n">
        <f aca="false">LARGE(Table1[[#This Row],[D1]:[C1]],4)</f>
        <v>10</v>
      </c>
      <c r="W68" s="39" t="n">
        <f aca="false">LARGE(Table1[[#This Row],[D2]:[C2]],1)</f>
        <v>26</v>
      </c>
      <c r="X68" s="39" t="n">
        <f aca="false">LARGE(Table1[[#This Row],[D2]:[C2]],2)</f>
        <v>24</v>
      </c>
      <c r="Y68" s="39" t="n">
        <f aca="false">LARGE(Table1[[#This Row],[D2]:[C2]],3)</f>
        <v>12</v>
      </c>
      <c r="Z68" s="39" t="n">
        <f aca="false">LARGE(Table1[[#This Row],[D2]:[C2]],4)</f>
        <v>1.94117647058824</v>
      </c>
      <c r="AA68" s="40" t="n">
        <f aca="false">Table1[[#This Row],[DR1]]-Table1[[#This Row],[DR2]]</f>
        <v>6</v>
      </c>
      <c r="AB68" s="40" t="n">
        <f aca="false">Table1[[#This Row],[DR2]]-Table1[[#This Row],[DR3]]</f>
        <v>4.5</v>
      </c>
      <c r="AC68" s="40" t="n">
        <f aca="false">Table1[[#This Row],[DR3]]-Table1[[#This Row],[DR4]]</f>
        <v>11</v>
      </c>
      <c r="AD68" s="40" t="n">
        <f aca="false">(Table1[[#This Row],[a(D)]]+Table1[[#This Row],[b(D)]])/SUM(Table1[[#This Row],[a(D)]:[c(D)]])</f>
        <v>0.488372093023256</v>
      </c>
      <c r="AE68" s="40" t="n">
        <f aca="false">Table1[[#This Row],[a(D)]]^2/SQRT(Table1[[#This Row],[a(D)]]^2+Table1[[#This Row],[b(D)]]^2+Table1[[#This Row],[c(D)]]^2)</f>
        <v>2.70401675827925</v>
      </c>
      <c r="AF68" s="40" t="n">
        <f aca="false">Table1[[#This Row],[b(D)]]^2/SQRT(Table1[[#This Row],[a(D)]]^2+Table1[[#This Row],[b(D)]]^2+Table1[[#This Row],[c(D)]]^2)</f>
        <v>1.52100942653208</v>
      </c>
      <c r="AG68" s="40" t="n">
        <f aca="false">Table1[[#This Row],[c(D)]]^2/SQRT(Table1[[#This Row],[a(D)]]^2+Table1[[#This Row],[b(D)]]^2+Table1[[#This Row],[c(D)]]^2)</f>
        <v>9.08850077088302</v>
      </c>
      <c r="AH68" s="40" t="n">
        <f aca="false">Table1[[#This Row],[MR1]]-Table1[[#This Row],[MR2]]</f>
        <v>10</v>
      </c>
      <c r="AI68" s="40" t="n">
        <f aca="false">Table1[[#This Row],[MR2]]-Table1[[#This Row],[MR3]]</f>
        <v>3</v>
      </c>
      <c r="AJ68" s="40" t="n">
        <f aca="false">Table1[[#This Row],[MR3]]-Table1[[#This Row],[MR4]]</f>
        <v>3</v>
      </c>
      <c r="AK68" s="40" t="n">
        <f aca="false">(Table1[[#This Row],[a(M)]]+Table1[[#This Row],[b(M)]])/(Table1[[#This Row],[a(M)]]+Table1[[#This Row],[b(M)]]+Table1[[#This Row],[c(M)]])</f>
        <v>0.8125</v>
      </c>
      <c r="AL68" s="40" t="n">
        <f aca="false">Table1[[#This Row],[a(M)]]^2/SQRT(Table1[[#This Row],[a(M)]]^2+Table1[[#This Row],[b(M)]]^2+Table1[[#This Row],[c(M)]]^2)</f>
        <v>9.20574617898323</v>
      </c>
      <c r="AM68" s="40" t="n">
        <f aca="false">Table1[[#This Row],[b(M)]]^2/SQRT(Table1[[#This Row],[a(M)]]^2+Table1[[#This Row],[b(M)]]^2+Table1[[#This Row],[c(M)]]^2)</f>
        <v>0.828517156108491</v>
      </c>
      <c r="AN68" s="40" t="n">
        <f aca="false">Table1[[#This Row],[c(M)]]^2/SQRT(Table1[[#This Row],[a(M)]]^2+Table1[[#This Row],[b(M)]]^2+Table1[[#This Row],[c(M)]]^2)</f>
        <v>0.828517156108491</v>
      </c>
      <c r="AO68" s="40" t="n">
        <f aca="false">Table1[[#This Row],[LR1]]-Table1[[#This Row],[LR2]]</f>
        <v>2</v>
      </c>
      <c r="AP68" s="40" t="n">
        <f aca="false">Table1[[#This Row],[LR2]]-Table1[[#This Row],[LR3]]</f>
        <v>12</v>
      </c>
      <c r="AQ68" s="40" t="n">
        <f aca="false">Table1[[#This Row],[LR3]]-Table1[[#This Row],[LR4]]</f>
        <v>10.0588235294118</v>
      </c>
      <c r="AR68" s="40" t="n">
        <f aca="false">(Table1[[#This Row],[a(L)]]+Table1[[#This Row],[b(L)]])/(Table1[[#This Row],[a(L)]]+Table1[[#This Row],[b(L)]]+Table1[[#This Row],[c(L)]])</f>
        <v>0.581907090464548</v>
      </c>
      <c r="AS68" s="40" t="n">
        <f aca="false">Table1[[#This Row],[a(L)]]^2/SQRT(Table1[[#This Row],[a(L)]]^2+Table1[[#This Row],[b(L)]]^2+Table1[[#This Row],[c(L)]]^2)</f>
        <v>0.253398162259508</v>
      </c>
      <c r="AT68" s="40" t="n">
        <f aca="false">Table1[[#This Row],[b(L)]]^2/SQRT(Table1[[#This Row],[a(L)]]^2+Table1[[#This Row],[b(L)]]^2+Table1[[#This Row],[c(L)]]^2)</f>
        <v>9.12233384134231</v>
      </c>
      <c r="AU68" s="40" t="n">
        <f aca="false">Table1[[#This Row],[c(L)]]^2/SQRT(Table1[[#This Row],[a(L)]]^2+Table1[[#This Row],[b(L)]]^2+Table1[[#This Row],[c(L)]]^2)</f>
        <v>6.40970213030302</v>
      </c>
      <c r="AV68" s="50" t="n">
        <f aca="false">_xlfn.VAR.P(Table1[[#This Row],[D3]:[C3]])</f>
        <v>61.875</v>
      </c>
      <c r="AW68" s="53" t="n">
        <f aca="false">_xlfn.VAR.P(Table1[[#This Row],[D1]:[C1]])</f>
        <v>36.1875</v>
      </c>
      <c r="AX68" s="50" t="n">
        <f aca="false">_xlfn.VAR.P(Table1[[#This Row],[D2]:[C2]])</f>
        <v>94.4124134948097</v>
      </c>
      <c r="AY68" s="42"/>
      <c r="AZ68" s="43"/>
      <c r="BA68" s="44"/>
      <c r="BB68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68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68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68" s="45"/>
      <c r="BF68" s="45"/>
      <c r="BG68" s="45"/>
      <c r="BH68" s="51" t="n">
        <v>2</v>
      </c>
      <c r="BI68" s="52" t="n">
        <v>9</v>
      </c>
      <c r="BJ68" s="51" t="str">
        <f aca="false">VLOOKUP(Table1[[#This Row],[Man Pri]],Key!$B$1:$D$15,2,FALSE())</f>
        <v>I</v>
      </c>
      <c r="BK68" s="51" t="n">
        <f aca="false">VLOOKUP(Table1[[#This Row],[Man Pri]],Key!$B$1:$D$15,3,FALSE())</f>
        <v>1</v>
      </c>
      <c r="BL68" s="52" t="str">
        <f aca="false">VLOOKUP(Table1[[#This Row],[Man Sec]],Key!$B$1:$D$15,2,FALSE())</f>
        <v>IC</v>
      </c>
      <c r="BM68" s="52" t="n">
        <f aca="false">VLOOKUP(Table1[[#This Row],[Man Sec]],Key!$B$1:$D$15,3,FALSE())</f>
        <v>2</v>
      </c>
      <c r="BN68" s="45"/>
      <c r="BO68" s="54"/>
      <c r="BP68" s="45"/>
      <c r="BQ68" s="47"/>
      <c r="BR68" s="47"/>
      <c r="BS68" s="47"/>
      <c r="BT68" s="48"/>
      <c r="BU68" s="48"/>
      <c r="BV68" s="48"/>
      <c r="BW68" s="47" t="e">
        <f aca="false">VLOOKUP(Table1[[#This Row],[AI Pr]],Key!$A$1:$B$15,2,0)</f>
        <v>#N/A</v>
      </c>
      <c r="BX68" s="48" t="e">
        <f aca="false">VLOOKUP(Table1[[#This Row],[AI Sec]],Key!$A$1:$B$15,2,0)</f>
        <v>#N/A</v>
      </c>
      <c r="BY68" s="49" t="e">
        <f aca="false">IF(AND(BW68=BH68,BX68=BI68),"Both Match",IF(BW68=BH68,"Sec Missed",IF(BX68=BI68,"Pri Missed",IF(AND(BW68=BI68,BX68=BH68),"Interchanged","Both Missed"))))</f>
        <v>#N/A</v>
      </c>
      <c r="FJ68" s="0"/>
    </row>
    <row r="69" s="1" customFormat="true" ht="48" hidden="false" customHeight="true" outlineLevel="0" collapsed="false">
      <c r="A69" s="36" t="n">
        <v>2141</v>
      </c>
      <c r="B69" s="36" t="n">
        <v>2141</v>
      </c>
      <c r="C69" s="36" t="n">
        <v>12</v>
      </c>
      <c r="D69" s="36" t="n">
        <v>20</v>
      </c>
      <c r="E69" s="36" t="n">
        <v>13</v>
      </c>
      <c r="F69" s="36" t="n">
        <v>16</v>
      </c>
      <c r="G69" s="36" t="n">
        <v>11</v>
      </c>
      <c r="H69" s="36" t="n">
        <v>20</v>
      </c>
      <c r="I69" s="36" t="n">
        <v>12</v>
      </c>
      <c r="J69" s="36" t="n">
        <v>16</v>
      </c>
      <c r="K69" s="36" t="n">
        <v>11</v>
      </c>
      <c r="L69" s="36" t="n">
        <v>19</v>
      </c>
      <c r="M69" s="36" t="n">
        <v>12</v>
      </c>
      <c r="N69" s="36" t="n">
        <v>16</v>
      </c>
      <c r="O69" s="37" t="n">
        <f aca="false">LARGE(Table1[[#This Row],[D3]:[C3]],1)</f>
        <v>19</v>
      </c>
      <c r="P69" s="37" t="n">
        <f aca="false">LARGE(Table1[[#This Row],[D3]:[C3]],2)</f>
        <v>16</v>
      </c>
      <c r="Q69" s="37" t="n">
        <f aca="false">LARGE(Table1[[#This Row],[D3]:[C3]],3)</f>
        <v>12</v>
      </c>
      <c r="R69" s="37" t="n">
        <f aca="false">LARGE(Table1[[#This Row],[D3]:[C3]],4)</f>
        <v>11</v>
      </c>
      <c r="S69" s="38" t="n">
        <f aca="false">LARGE(Table1[[#This Row],[D1]:[C1]],1)</f>
        <v>20</v>
      </c>
      <c r="T69" s="38" t="n">
        <f aca="false">LARGE(Table1[[#This Row],[D1]:[C1]],2)</f>
        <v>16</v>
      </c>
      <c r="U69" s="38" t="n">
        <f aca="false">LARGE(Table1[[#This Row],[D1]:[C1]],3)</f>
        <v>13</v>
      </c>
      <c r="V69" s="38" t="n">
        <f aca="false">LARGE(Table1[[#This Row],[D1]:[C1]],4)</f>
        <v>12</v>
      </c>
      <c r="W69" s="39" t="n">
        <f aca="false">LARGE(Table1[[#This Row],[D2]:[C2]],1)</f>
        <v>20</v>
      </c>
      <c r="X69" s="39" t="n">
        <f aca="false">LARGE(Table1[[#This Row],[D2]:[C2]],2)</f>
        <v>16</v>
      </c>
      <c r="Y69" s="39" t="n">
        <f aca="false">LARGE(Table1[[#This Row],[D2]:[C2]],3)</f>
        <v>12</v>
      </c>
      <c r="Z69" s="39" t="n">
        <f aca="false">LARGE(Table1[[#This Row],[D2]:[C2]],4)</f>
        <v>11</v>
      </c>
      <c r="AA69" s="40" t="n">
        <f aca="false">Table1[[#This Row],[DR1]]-Table1[[#This Row],[DR2]]</f>
        <v>3</v>
      </c>
      <c r="AB69" s="40" t="n">
        <f aca="false">Table1[[#This Row],[DR2]]-Table1[[#This Row],[DR3]]</f>
        <v>4</v>
      </c>
      <c r="AC69" s="40" t="n">
        <f aca="false">Table1[[#This Row],[DR3]]-Table1[[#This Row],[DR4]]</f>
        <v>1</v>
      </c>
      <c r="AD69" s="40" t="n">
        <f aca="false">(Table1[[#This Row],[a(D)]]+Table1[[#This Row],[b(D)]])/SUM(Table1[[#This Row],[a(D)]:[c(D)]])</f>
        <v>0.875</v>
      </c>
      <c r="AE69" s="40" t="n">
        <f aca="false">Table1[[#This Row],[a(D)]]^2/SQRT(Table1[[#This Row],[a(D)]]^2+Table1[[#This Row],[b(D)]]^2+Table1[[#This Row],[c(D)]]^2)</f>
        <v>1.76504521624366</v>
      </c>
      <c r="AF69" s="40" t="n">
        <f aca="false">Table1[[#This Row],[b(D)]]^2/SQRT(Table1[[#This Row],[a(D)]]^2+Table1[[#This Row],[b(D)]]^2+Table1[[#This Row],[c(D)]]^2)</f>
        <v>3.13785816221094</v>
      </c>
      <c r="AG69" s="40" t="n">
        <f aca="false">Table1[[#This Row],[c(D)]]^2/SQRT(Table1[[#This Row],[a(D)]]^2+Table1[[#This Row],[b(D)]]^2+Table1[[#This Row],[c(D)]]^2)</f>
        <v>0.196116135138184</v>
      </c>
      <c r="AH69" s="40" t="n">
        <f aca="false">Table1[[#This Row],[MR1]]-Table1[[#This Row],[MR2]]</f>
        <v>4</v>
      </c>
      <c r="AI69" s="40" t="n">
        <f aca="false">Table1[[#This Row],[MR2]]-Table1[[#This Row],[MR3]]</f>
        <v>3</v>
      </c>
      <c r="AJ69" s="40" t="n">
        <f aca="false">Table1[[#This Row],[MR3]]-Table1[[#This Row],[MR4]]</f>
        <v>1</v>
      </c>
      <c r="AK69" s="40" t="n">
        <f aca="false">(Table1[[#This Row],[a(M)]]+Table1[[#This Row],[b(M)]])/(Table1[[#This Row],[a(M)]]+Table1[[#This Row],[b(M)]]+Table1[[#This Row],[c(M)]])</f>
        <v>0.875</v>
      </c>
      <c r="AL69" s="40" t="n">
        <f aca="false">Table1[[#This Row],[a(M)]]^2/SQRT(Table1[[#This Row],[a(M)]]^2+Table1[[#This Row],[b(M)]]^2+Table1[[#This Row],[c(M)]]^2)</f>
        <v>3.13785816221094</v>
      </c>
      <c r="AM69" s="40" t="n">
        <f aca="false">Table1[[#This Row],[b(M)]]^2/SQRT(Table1[[#This Row],[a(M)]]^2+Table1[[#This Row],[b(M)]]^2+Table1[[#This Row],[c(M)]]^2)</f>
        <v>1.76504521624366</v>
      </c>
      <c r="AN69" s="40" t="n">
        <f aca="false">Table1[[#This Row],[c(M)]]^2/SQRT(Table1[[#This Row],[a(M)]]^2+Table1[[#This Row],[b(M)]]^2+Table1[[#This Row],[c(M)]]^2)</f>
        <v>0.196116135138184</v>
      </c>
      <c r="AO69" s="40" t="n">
        <f aca="false">Table1[[#This Row],[LR1]]-Table1[[#This Row],[LR2]]</f>
        <v>4</v>
      </c>
      <c r="AP69" s="40" t="n">
        <f aca="false">Table1[[#This Row],[LR2]]-Table1[[#This Row],[LR3]]</f>
        <v>4</v>
      </c>
      <c r="AQ69" s="40" t="n">
        <f aca="false">Table1[[#This Row],[LR3]]-Table1[[#This Row],[LR4]]</f>
        <v>1</v>
      </c>
      <c r="AR69" s="40" t="n">
        <f aca="false">(Table1[[#This Row],[a(L)]]+Table1[[#This Row],[b(L)]])/(Table1[[#This Row],[a(L)]]+Table1[[#This Row],[b(L)]]+Table1[[#This Row],[c(L)]])</f>
        <v>0.888888888888889</v>
      </c>
      <c r="AS69" s="40" t="n">
        <f aca="false">Table1[[#This Row],[a(L)]]^2/SQRT(Table1[[#This Row],[a(L)]]^2+Table1[[#This Row],[b(L)]]^2+Table1[[#This Row],[c(L)]]^2)</f>
        <v>2.78524249529117</v>
      </c>
      <c r="AT69" s="40" t="n">
        <f aca="false">Table1[[#This Row],[b(L)]]^2/SQRT(Table1[[#This Row],[a(L)]]^2+Table1[[#This Row],[b(L)]]^2+Table1[[#This Row],[c(L)]]^2)</f>
        <v>2.78524249529117</v>
      </c>
      <c r="AU69" s="40" t="n">
        <f aca="false">Table1[[#This Row],[c(L)]]^2/SQRT(Table1[[#This Row],[a(L)]]^2+Table1[[#This Row],[b(L)]]^2+Table1[[#This Row],[c(L)]]^2)</f>
        <v>0.174077655955698</v>
      </c>
      <c r="AV69" s="50" t="n">
        <f aca="false">_xlfn.VAR.P(Table1[[#This Row],[D3]:[C3]])</f>
        <v>10.25</v>
      </c>
      <c r="AW69" s="50" t="n">
        <f aca="false">_xlfn.VAR.P(Table1[[#This Row],[D1]:[C1]])</f>
        <v>9.6875</v>
      </c>
      <c r="AX69" s="50" t="n">
        <f aca="false">_xlfn.VAR.P(Table1[[#This Row],[D2]:[C2]])</f>
        <v>12.6875</v>
      </c>
      <c r="AY69" s="42"/>
      <c r="AZ69" s="43"/>
      <c r="BA69" s="44"/>
      <c r="BB69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69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69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69" s="45"/>
      <c r="BF69" s="45"/>
      <c r="BG69" s="45"/>
      <c r="BH69" s="46" t="n">
        <v>2</v>
      </c>
      <c r="BI69" s="46" t="n">
        <v>2</v>
      </c>
      <c r="BJ69" s="46" t="str">
        <f aca="false">VLOOKUP(Table1[[#This Row],[Man Pri]],Key!$B$1:$D$15,2,FALSE())</f>
        <v>I</v>
      </c>
      <c r="BK69" s="46" t="n">
        <f aca="false">VLOOKUP(Table1[[#This Row],[Man Pri]],Key!$B$1:$D$15,3,FALSE())</f>
        <v>1</v>
      </c>
      <c r="BL69" s="46" t="str">
        <f aca="false">VLOOKUP(Table1[[#This Row],[Man Sec]],Key!$B$1:$D$15,2,FALSE())</f>
        <v>I</v>
      </c>
      <c r="BM69" s="46" t="n">
        <f aca="false">VLOOKUP(Table1[[#This Row],[Man Sec]],Key!$B$1:$D$15,3,FALSE())</f>
        <v>1</v>
      </c>
      <c r="BN69" s="45"/>
      <c r="BO69" s="45"/>
      <c r="BP69" s="45"/>
      <c r="BQ69" s="47"/>
      <c r="BR69" s="47"/>
      <c r="BS69" s="47"/>
      <c r="BT69" s="48"/>
      <c r="BU69" s="48"/>
      <c r="BV69" s="48"/>
      <c r="BW69" s="47" t="e">
        <f aca="false">VLOOKUP(Table1[[#This Row],[AI Pr]],Key!$A$1:$B$15,2,0)</f>
        <v>#N/A</v>
      </c>
      <c r="BX69" s="48" t="e">
        <f aca="false">VLOOKUP(Table1[[#This Row],[AI Sec]],Key!$A$1:$B$15,2,0)</f>
        <v>#N/A</v>
      </c>
      <c r="BY69" s="49" t="e">
        <f aca="false">IF(AND(BW69=BH69,BX69=BI69),"Both Match",IF(BW69=BH69,"Sec Missed",IF(BX69=BI69,"Pri Missed",IF(AND(BW69=BI69,BX69=BH69),"Interchanged","Both Missed"))))</f>
        <v>#N/A</v>
      </c>
      <c r="FJ69" s="0"/>
    </row>
    <row r="70" s="1" customFormat="true" ht="48" hidden="false" customHeight="true" outlineLevel="0" collapsed="false">
      <c r="A70" s="36" t="n">
        <v>2142</v>
      </c>
      <c r="B70" s="36" t="n">
        <v>2142</v>
      </c>
      <c r="C70" s="36" t="n">
        <v>5</v>
      </c>
      <c r="D70" s="36" t="n">
        <v>26</v>
      </c>
      <c r="E70" s="36" t="n">
        <v>13</v>
      </c>
      <c r="F70" s="36" t="n">
        <v>19</v>
      </c>
      <c r="G70" s="36" t="n">
        <v>11</v>
      </c>
      <c r="H70" s="36" t="n">
        <v>16</v>
      </c>
      <c r="I70" s="36" t="n">
        <v>12</v>
      </c>
      <c r="J70" s="36" t="n">
        <v>18.5</v>
      </c>
      <c r="K70" s="36" t="n">
        <v>9</v>
      </c>
      <c r="L70" s="36" t="n">
        <v>23.5</v>
      </c>
      <c r="M70" s="36" t="n">
        <v>12</v>
      </c>
      <c r="N70" s="36" t="n">
        <v>19</v>
      </c>
      <c r="O70" s="37" t="n">
        <f aca="false">LARGE(Table1[[#This Row],[D3]:[C3]],1)</f>
        <v>23.5</v>
      </c>
      <c r="P70" s="37" t="n">
        <f aca="false">LARGE(Table1[[#This Row],[D3]:[C3]],2)</f>
        <v>19</v>
      </c>
      <c r="Q70" s="37" t="n">
        <f aca="false">LARGE(Table1[[#This Row],[D3]:[C3]],3)</f>
        <v>12</v>
      </c>
      <c r="R70" s="37" t="n">
        <f aca="false">LARGE(Table1[[#This Row],[D3]:[C3]],4)</f>
        <v>9</v>
      </c>
      <c r="S70" s="38" t="n">
        <f aca="false">LARGE(Table1[[#This Row],[D1]:[C1]],1)</f>
        <v>26</v>
      </c>
      <c r="T70" s="38" t="n">
        <f aca="false">LARGE(Table1[[#This Row],[D1]:[C1]],2)</f>
        <v>19</v>
      </c>
      <c r="U70" s="38" t="n">
        <f aca="false">LARGE(Table1[[#This Row],[D1]:[C1]],3)</f>
        <v>13</v>
      </c>
      <c r="V70" s="38" t="n">
        <f aca="false">LARGE(Table1[[#This Row],[D1]:[C1]],4)</f>
        <v>5</v>
      </c>
      <c r="W70" s="39" t="n">
        <f aca="false">LARGE(Table1[[#This Row],[D2]:[C2]],1)</f>
        <v>18.5</v>
      </c>
      <c r="X70" s="39" t="n">
        <f aca="false">LARGE(Table1[[#This Row],[D2]:[C2]],2)</f>
        <v>16</v>
      </c>
      <c r="Y70" s="39" t="n">
        <f aca="false">LARGE(Table1[[#This Row],[D2]:[C2]],3)</f>
        <v>12</v>
      </c>
      <c r="Z70" s="39" t="n">
        <f aca="false">LARGE(Table1[[#This Row],[D2]:[C2]],4)</f>
        <v>11</v>
      </c>
      <c r="AA70" s="40" t="n">
        <f aca="false">Table1[[#This Row],[DR1]]-Table1[[#This Row],[DR2]]</f>
        <v>4.5</v>
      </c>
      <c r="AB70" s="40" t="n">
        <f aca="false">Table1[[#This Row],[DR2]]-Table1[[#This Row],[DR3]]</f>
        <v>7</v>
      </c>
      <c r="AC70" s="40" t="n">
        <f aca="false">Table1[[#This Row],[DR3]]-Table1[[#This Row],[DR4]]</f>
        <v>3</v>
      </c>
      <c r="AD70" s="40" t="n">
        <f aca="false">(Table1[[#This Row],[a(D)]]+Table1[[#This Row],[b(D)]])/SUM(Table1[[#This Row],[a(D)]:[c(D)]])</f>
        <v>0.793103448275862</v>
      </c>
      <c r="AE70" s="40" t="n">
        <f aca="false">Table1[[#This Row],[a(D)]]^2/SQRT(Table1[[#This Row],[a(D)]]^2+Table1[[#This Row],[b(D)]]^2+Table1[[#This Row],[c(D)]]^2)</f>
        <v>2.2891953467241</v>
      </c>
      <c r="AF70" s="40" t="n">
        <f aca="false">Table1[[#This Row],[b(D)]]^2/SQRT(Table1[[#This Row],[a(D)]]^2+Table1[[#This Row],[b(D)]]^2+Table1[[#This Row],[c(D)]]^2)</f>
        <v>5.53928750565337</v>
      </c>
      <c r="AG70" s="40" t="n">
        <f aca="false">Table1[[#This Row],[c(D)]]^2/SQRT(Table1[[#This Row],[a(D)]]^2+Table1[[#This Row],[b(D)]]^2+Table1[[#This Row],[c(D)]]^2)</f>
        <v>1.0174201540996</v>
      </c>
      <c r="AH70" s="40" t="n">
        <f aca="false">Table1[[#This Row],[MR1]]-Table1[[#This Row],[MR2]]</f>
        <v>7</v>
      </c>
      <c r="AI70" s="40" t="n">
        <f aca="false">Table1[[#This Row],[MR2]]-Table1[[#This Row],[MR3]]</f>
        <v>6</v>
      </c>
      <c r="AJ70" s="40" t="n">
        <f aca="false">Table1[[#This Row],[MR3]]-Table1[[#This Row],[MR4]]</f>
        <v>8</v>
      </c>
      <c r="AK70" s="40" t="n">
        <f aca="false">(Table1[[#This Row],[a(M)]]+Table1[[#This Row],[b(M)]])/(Table1[[#This Row],[a(M)]]+Table1[[#This Row],[b(M)]]+Table1[[#This Row],[c(M)]])</f>
        <v>0.619047619047619</v>
      </c>
      <c r="AL70" s="40" t="n">
        <f aca="false">Table1[[#This Row],[a(M)]]^2/SQRT(Table1[[#This Row],[a(M)]]^2+Table1[[#This Row],[b(M)]]^2+Table1[[#This Row],[c(M)]]^2)</f>
        <v>4.0142364105433</v>
      </c>
      <c r="AM70" s="40" t="n">
        <f aca="false">Table1[[#This Row],[b(M)]]^2/SQRT(Table1[[#This Row],[a(M)]]^2+Table1[[#This Row],[b(M)]]^2+Table1[[#This Row],[c(M)]]^2)</f>
        <v>2.94923491386855</v>
      </c>
      <c r="AN70" s="40" t="n">
        <f aca="false">Table1[[#This Row],[c(M)]]^2/SQRT(Table1[[#This Row],[a(M)]]^2+Table1[[#This Row],[b(M)]]^2+Table1[[#This Row],[c(M)]]^2)</f>
        <v>5.24308429132186</v>
      </c>
      <c r="AO70" s="40" t="n">
        <f aca="false">Table1[[#This Row],[LR1]]-Table1[[#This Row],[LR2]]</f>
        <v>2.5</v>
      </c>
      <c r="AP70" s="40" t="n">
        <f aca="false">Table1[[#This Row],[LR2]]-Table1[[#This Row],[LR3]]</f>
        <v>4</v>
      </c>
      <c r="AQ70" s="40" t="n">
        <f aca="false">Table1[[#This Row],[LR3]]-Table1[[#This Row],[LR4]]</f>
        <v>1</v>
      </c>
      <c r="AR70" s="40" t="n">
        <f aca="false">(Table1[[#This Row],[a(L)]]+Table1[[#This Row],[b(L)]])/(Table1[[#This Row],[a(L)]]+Table1[[#This Row],[b(L)]]+Table1[[#This Row],[c(L)]])</f>
        <v>0.866666666666667</v>
      </c>
      <c r="AS70" s="40" t="n">
        <f aca="false">Table1[[#This Row],[a(L)]]^2/SQRT(Table1[[#This Row],[a(L)]]^2+Table1[[#This Row],[b(L)]]^2+Table1[[#This Row],[c(L)]]^2)</f>
        <v>1.29618961841303</v>
      </c>
      <c r="AT70" s="40" t="n">
        <f aca="false">Table1[[#This Row],[b(L)]]^2/SQRT(Table1[[#This Row],[a(L)]]^2+Table1[[#This Row],[b(L)]]^2+Table1[[#This Row],[c(L)]]^2)</f>
        <v>3.31824542313736</v>
      </c>
      <c r="AU70" s="40" t="n">
        <f aca="false">Table1[[#This Row],[c(L)]]^2/SQRT(Table1[[#This Row],[a(L)]]^2+Table1[[#This Row],[b(L)]]^2+Table1[[#This Row],[c(L)]]^2)</f>
        <v>0.207390338946085</v>
      </c>
      <c r="AV70" s="50" t="n">
        <f aca="false">_xlfn.VAR.P(Table1[[#This Row],[D3]:[C3]])</f>
        <v>32.546875</v>
      </c>
      <c r="AW70" s="53" t="n">
        <f aca="false">_xlfn.VAR.P(Table1[[#This Row],[D1]:[C1]])</f>
        <v>59.6875</v>
      </c>
      <c r="AX70" s="50" t="n">
        <f aca="false">_xlfn.VAR.P(Table1[[#This Row],[D2]:[C2]])</f>
        <v>9.171875</v>
      </c>
      <c r="AY70" s="42"/>
      <c r="AZ70" s="43"/>
      <c r="BA70" s="44"/>
      <c r="BB70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2*</v>
      </c>
      <c r="BC70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3*</v>
      </c>
      <c r="BD70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70" s="45"/>
      <c r="BF70" s="45"/>
      <c r="BG70" s="45"/>
      <c r="BH70" s="46" t="n">
        <v>9</v>
      </c>
      <c r="BI70" s="46" t="n">
        <v>2</v>
      </c>
      <c r="BJ70" s="46" t="str">
        <f aca="false">VLOOKUP(Table1[[#This Row],[Man Pri]],Key!$B$1:$D$15,2,FALSE())</f>
        <v>IC</v>
      </c>
      <c r="BK70" s="46" t="n">
        <f aca="false">VLOOKUP(Table1[[#This Row],[Man Pri]],Key!$B$1:$D$15,3,FALSE())</f>
        <v>2</v>
      </c>
      <c r="BL70" s="46" t="str">
        <f aca="false">VLOOKUP(Table1[[#This Row],[Man Sec]],Key!$B$1:$D$15,2,FALSE())</f>
        <v>I</v>
      </c>
      <c r="BM70" s="46" t="n">
        <f aca="false">VLOOKUP(Table1[[#This Row],[Man Sec]],Key!$B$1:$D$15,3,FALSE())</f>
        <v>1</v>
      </c>
      <c r="BN70" s="45"/>
      <c r="BO70" s="54"/>
      <c r="BP70" s="45"/>
      <c r="BQ70" s="47"/>
      <c r="BR70" s="47"/>
      <c r="BS70" s="47"/>
      <c r="BT70" s="48"/>
      <c r="BU70" s="48"/>
      <c r="BV70" s="48"/>
      <c r="BW70" s="47" t="e">
        <f aca="false">VLOOKUP(Table1[[#This Row],[AI Pr]],Key!$A$1:$B$15,2,0)</f>
        <v>#N/A</v>
      </c>
      <c r="BX70" s="48" t="e">
        <f aca="false">VLOOKUP(Table1[[#This Row],[AI Sec]],Key!$A$1:$B$15,2,0)</f>
        <v>#N/A</v>
      </c>
      <c r="BY70" s="49" t="e">
        <f aca="false">IF(AND(BW70=BH70,BX70=BI70),"Both Match",IF(BW70=BH70,"Sec Missed",IF(BX70=BI70,"Pri Missed",IF(AND(BW70=BI70,BX70=BH70),"Interchanged","Both Missed"))))</f>
        <v>#N/A</v>
      </c>
      <c r="FJ70" s="0"/>
    </row>
    <row r="71" s="1" customFormat="true" ht="48" hidden="false" customHeight="true" outlineLevel="0" collapsed="false">
      <c r="A71" s="36" t="n">
        <v>2143</v>
      </c>
      <c r="B71" s="36" t="n">
        <v>2143</v>
      </c>
      <c r="C71" s="36" t="n">
        <v>14</v>
      </c>
      <c r="D71" s="36" t="n">
        <v>20</v>
      </c>
      <c r="E71" s="36" t="n">
        <v>15</v>
      </c>
      <c r="F71" s="36" t="n">
        <v>19</v>
      </c>
      <c r="G71" s="36" t="n">
        <v>11</v>
      </c>
      <c r="H71" s="36" t="n">
        <v>12</v>
      </c>
      <c r="I71" s="36" t="n">
        <v>18</v>
      </c>
      <c r="J71" s="36" t="n">
        <v>18.5</v>
      </c>
      <c r="K71" s="36" t="n">
        <v>12</v>
      </c>
      <c r="L71" s="36" t="n">
        <v>16</v>
      </c>
      <c r="M71" s="36" t="n">
        <v>15</v>
      </c>
      <c r="N71" s="36" t="n">
        <v>19</v>
      </c>
      <c r="O71" s="37" t="n">
        <f aca="false">LARGE(Table1[[#This Row],[D3]:[C3]],1)</f>
        <v>19</v>
      </c>
      <c r="P71" s="37" t="n">
        <f aca="false">LARGE(Table1[[#This Row],[D3]:[C3]],2)</f>
        <v>16</v>
      </c>
      <c r="Q71" s="37" t="n">
        <f aca="false">LARGE(Table1[[#This Row],[D3]:[C3]],3)</f>
        <v>15</v>
      </c>
      <c r="R71" s="37" t="n">
        <f aca="false">LARGE(Table1[[#This Row],[D3]:[C3]],4)</f>
        <v>12</v>
      </c>
      <c r="S71" s="38" t="n">
        <f aca="false">LARGE(Table1[[#This Row],[D1]:[C1]],1)</f>
        <v>20</v>
      </c>
      <c r="T71" s="38" t="n">
        <f aca="false">LARGE(Table1[[#This Row],[D1]:[C1]],2)</f>
        <v>19</v>
      </c>
      <c r="U71" s="38" t="n">
        <f aca="false">LARGE(Table1[[#This Row],[D1]:[C1]],3)</f>
        <v>15</v>
      </c>
      <c r="V71" s="38" t="n">
        <f aca="false">LARGE(Table1[[#This Row],[D1]:[C1]],4)</f>
        <v>14</v>
      </c>
      <c r="W71" s="39" t="n">
        <f aca="false">LARGE(Table1[[#This Row],[D2]:[C2]],1)</f>
        <v>18.5</v>
      </c>
      <c r="X71" s="39" t="n">
        <f aca="false">LARGE(Table1[[#This Row],[D2]:[C2]],2)</f>
        <v>18</v>
      </c>
      <c r="Y71" s="39" t="n">
        <f aca="false">LARGE(Table1[[#This Row],[D2]:[C2]],3)</f>
        <v>12</v>
      </c>
      <c r="Z71" s="39" t="n">
        <f aca="false">LARGE(Table1[[#This Row],[D2]:[C2]],4)</f>
        <v>11</v>
      </c>
      <c r="AA71" s="40" t="n">
        <f aca="false">Table1[[#This Row],[DR1]]-Table1[[#This Row],[DR2]]</f>
        <v>3</v>
      </c>
      <c r="AB71" s="40" t="n">
        <f aca="false">Table1[[#This Row],[DR2]]-Table1[[#This Row],[DR3]]</f>
        <v>1</v>
      </c>
      <c r="AC71" s="40" t="n">
        <f aca="false">Table1[[#This Row],[DR3]]-Table1[[#This Row],[DR4]]</f>
        <v>3</v>
      </c>
      <c r="AD71" s="40" t="n">
        <f aca="false">(Table1[[#This Row],[a(D)]]+Table1[[#This Row],[b(D)]])/SUM(Table1[[#This Row],[a(D)]:[c(D)]])</f>
        <v>0.571428571428571</v>
      </c>
      <c r="AE71" s="40" t="n">
        <f aca="false">Table1[[#This Row],[a(D)]]^2/SQRT(Table1[[#This Row],[a(D)]]^2+Table1[[#This Row],[b(D)]]^2+Table1[[#This Row],[c(D)]]^2)</f>
        <v>2.06474160483506</v>
      </c>
      <c r="AF71" s="40" t="n">
        <f aca="false">Table1[[#This Row],[b(D)]]^2/SQRT(Table1[[#This Row],[a(D)]]^2+Table1[[#This Row],[b(D)]]^2+Table1[[#This Row],[c(D)]]^2)</f>
        <v>0.229415733870562</v>
      </c>
      <c r="AG71" s="40" t="n">
        <f aca="false">Table1[[#This Row],[c(D)]]^2/SQRT(Table1[[#This Row],[a(D)]]^2+Table1[[#This Row],[b(D)]]^2+Table1[[#This Row],[c(D)]]^2)</f>
        <v>2.06474160483506</v>
      </c>
      <c r="AH71" s="40" t="n">
        <f aca="false">Table1[[#This Row],[MR1]]-Table1[[#This Row],[MR2]]</f>
        <v>1</v>
      </c>
      <c r="AI71" s="40" t="n">
        <f aca="false">Table1[[#This Row],[MR2]]-Table1[[#This Row],[MR3]]</f>
        <v>4</v>
      </c>
      <c r="AJ71" s="40" t="n">
        <f aca="false">Table1[[#This Row],[MR3]]-Table1[[#This Row],[MR4]]</f>
        <v>1</v>
      </c>
      <c r="AK71" s="40" t="n">
        <f aca="false">(Table1[[#This Row],[a(M)]]+Table1[[#This Row],[b(M)]])/(Table1[[#This Row],[a(M)]]+Table1[[#This Row],[b(M)]]+Table1[[#This Row],[c(M)]])</f>
        <v>0.833333333333333</v>
      </c>
      <c r="AL71" s="40" t="n">
        <f aca="false">Table1[[#This Row],[a(M)]]^2/SQRT(Table1[[#This Row],[a(M)]]^2+Table1[[#This Row],[b(M)]]^2+Table1[[#This Row],[c(M)]]^2)</f>
        <v>0.235702260395516</v>
      </c>
      <c r="AM71" s="40" t="n">
        <f aca="false">Table1[[#This Row],[b(M)]]^2/SQRT(Table1[[#This Row],[a(M)]]^2+Table1[[#This Row],[b(M)]]^2+Table1[[#This Row],[c(M)]]^2)</f>
        <v>3.77123616632825</v>
      </c>
      <c r="AN71" s="40" t="n">
        <f aca="false">Table1[[#This Row],[c(M)]]^2/SQRT(Table1[[#This Row],[a(M)]]^2+Table1[[#This Row],[b(M)]]^2+Table1[[#This Row],[c(M)]]^2)</f>
        <v>0.235702260395516</v>
      </c>
      <c r="AO71" s="40" t="n">
        <f aca="false">Table1[[#This Row],[LR1]]-Table1[[#This Row],[LR2]]</f>
        <v>0.5</v>
      </c>
      <c r="AP71" s="40" t="n">
        <f aca="false">Table1[[#This Row],[LR2]]-Table1[[#This Row],[LR3]]</f>
        <v>6</v>
      </c>
      <c r="AQ71" s="40" t="n">
        <f aca="false">Table1[[#This Row],[LR3]]-Table1[[#This Row],[LR4]]</f>
        <v>1</v>
      </c>
      <c r="AR71" s="40" t="n">
        <f aca="false">(Table1[[#This Row],[a(L)]]+Table1[[#This Row],[b(L)]])/(Table1[[#This Row],[a(L)]]+Table1[[#This Row],[b(L)]]+Table1[[#This Row],[c(L)]])</f>
        <v>0.866666666666667</v>
      </c>
      <c r="AS71" s="40" t="n">
        <f aca="false">Table1[[#This Row],[a(L)]]^2/SQRT(Table1[[#This Row],[a(L)]]^2+Table1[[#This Row],[b(L)]]^2+Table1[[#This Row],[c(L)]]^2)</f>
        <v>0.040961596025952</v>
      </c>
      <c r="AT71" s="40" t="n">
        <f aca="false">Table1[[#This Row],[b(L)]]^2/SQRT(Table1[[#This Row],[a(L)]]^2+Table1[[#This Row],[b(L)]]^2+Table1[[#This Row],[c(L)]]^2)</f>
        <v>5.89846982773709</v>
      </c>
      <c r="AU71" s="40" t="n">
        <f aca="false">Table1[[#This Row],[c(L)]]^2/SQRT(Table1[[#This Row],[a(L)]]^2+Table1[[#This Row],[b(L)]]^2+Table1[[#This Row],[c(L)]]^2)</f>
        <v>0.163846384103808</v>
      </c>
      <c r="AV71" s="50" t="n">
        <f aca="false">_xlfn.VAR.P(Table1[[#This Row],[D3]:[C3]])</f>
        <v>6.25</v>
      </c>
      <c r="AW71" s="50" t="n">
        <f aca="false">_xlfn.VAR.P(Table1[[#This Row],[D1]:[C1]])</f>
        <v>6.5</v>
      </c>
      <c r="AX71" s="50" t="n">
        <f aca="false">_xlfn.VAR.P(Table1[[#This Row],[D2]:[C2]])</f>
        <v>11.546875</v>
      </c>
      <c r="AY71" s="42"/>
      <c r="AZ71" s="43"/>
      <c r="BA71" s="44"/>
      <c r="BB71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3*</v>
      </c>
      <c r="BC71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71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2*</v>
      </c>
      <c r="BE71" s="45"/>
      <c r="BF71" s="45"/>
      <c r="BG71" s="45"/>
      <c r="BH71" s="46" t="n">
        <v>1</v>
      </c>
      <c r="BI71" s="46" t="n">
        <v>5</v>
      </c>
      <c r="BJ71" s="46" t="str">
        <f aca="false">VLOOKUP(Table1[[#This Row],[Man Pri]],Key!$B$1:$D$15,2,FALSE())</f>
        <v>D</v>
      </c>
      <c r="BK71" s="46" t="n">
        <f aca="false">VLOOKUP(Table1[[#This Row],[Man Pri]],Key!$B$1:$D$15,3,FALSE())</f>
        <v>1</v>
      </c>
      <c r="BL71" s="46" t="str">
        <f aca="false">VLOOKUP(Table1[[#This Row],[Man Sec]],Key!$B$1:$D$15,2,FALSE())</f>
        <v>DI</v>
      </c>
      <c r="BM71" s="46" t="n">
        <f aca="false">VLOOKUP(Table1[[#This Row],[Man Sec]],Key!$B$1:$D$15,3,FALSE())</f>
        <v>2</v>
      </c>
      <c r="BN71" s="45"/>
      <c r="BO71" s="45"/>
      <c r="BP71" s="45"/>
      <c r="BQ71" s="47"/>
      <c r="BR71" s="47"/>
      <c r="BS71" s="47"/>
      <c r="BT71" s="48"/>
      <c r="BU71" s="48"/>
      <c r="BV71" s="48"/>
      <c r="BW71" s="47" t="e">
        <f aca="false">VLOOKUP(Table1[[#This Row],[AI Pr]],Key!$A$1:$B$15,2,0)</f>
        <v>#N/A</v>
      </c>
      <c r="BX71" s="48" t="e">
        <f aca="false">VLOOKUP(Table1[[#This Row],[AI Sec]],Key!$A$1:$B$15,2,0)</f>
        <v>#N/A</v>
      </c>
      <c r="BY71" s="49" t="e">
        <f aca="false">IF(AND(BW71=BH71,BX71=BI71),"Both Match",IF(BW71=BH71,"Sec Missed",IF(BX71=BI71,"Pri Missed",IF(AND(BW71=BI71,BX71=BH71),"Interchanged","Both Missed"))))</f>
        <v>#N/A</v>
      </c>
      <c r="FJ71" s="0"/>
    </row>
    <row r="72" s="1" customFormat="true" ht="48" hidden="false" customHeight="true" outlineLevel="0" collapsed="false">
      <c r="A72" s="36" t="n">
        <v>2144</v>
      </c>
      <c r="B72" s="36" t="n">
        <v>2144</v>
      </c>
      <c r="C72" s="36" t="n">
        <v>22.5</v>
      </c>
      <c r="D72" s="36" t="n">
        <v>20</v>
      </c>
      <c r="E72" s="36" t="n">
        <v>13</v>
      </c>
      <c r="F72" s="36" t="n">
        <v>13</v>
      </c>
      <c r="G72" s="36" t="n">
        <v>26</v>
      </c>
      <c r="H72" s="36" t="n">
        <v>10</v>
      </c>
      <c r="I72" s="36" t="n">
        <v>4</v>
      </c>
      <c r="J72" s="36" t="n">
        <v>16</v>
      </c>
      <c r="K72" s="36" t="n">
        <v>24</v>
      </c>
      <c r="L72" s="36" t="n">
        <v>14</v>
      </c>
      <c r="M72" s="36" t="n">
        <v>7</v>
      </c>
      <c r="N72" s="36" t="n">
        <v>14</v>
      </c>
      <c r="O72" s="37" t="n">
        <f aca="false">LARGE(Table1[[#This Row],[D3]:[C3]],1)</f>
        <v>24</v>
      </c>
      <c r="P72" s="37" t="n">
        <f aca="false">LARGE(Table1[[#This Row],[D3]:[C3]],2)</f>
        <v>14</v>
      </c>
      <c r="Q72" s="37" t="n">
        <f aca="false">LARGE(Table1[[#This Row],[D3]:[C3]],3)</f>
        <v>14</v>
      </c>
      <c r="R72" s="37" t="n">
        <f aca="false">LARGE(Table1[[#This Row],[D3]:[C3]],4)</f>
        <v>7</v>
      </c>
      <c r="S72" s="38" t="n">
        <f aca="false">LARGE(Table1[[#This Row],[D1]:[C1]],1)</f>
        <v>22.5</v>
      </c>
      <c r="T72" s="38" t="n">
        <f aca="false">LARGE(Table1[[#This Row],[D1]:[C1]],2)</f>
        <v>20</v>
      </c>
      <c r="U72" s="38" t="n">
        <f aca="false">LARGE(Table1[[#This Row],[D1]:[C1]],3)</f>
        <v>13</v>
      </c>
      <c r="V72" s="38" t="n">
        <f aca="false">LARGE(Table1[[#This Row],[D1]:[C1]],4)</f>
        <v>13</v>
      </c>
      <c r="W72" s="39" t="n">
        <f aca="false">LARGE(Table1[[#This Row],[D2]:[C2]],1)</f>
        <v>26</v>
      </c>
      <c r="X72" s="39" t="n">
        <f aca="false">LARGE(Table1[[#This Row],[D2]:[C2]],2)</f>
        <v>16</v>
      </c>
      <c r="Y72" s="39" t="n">
        <f aca="false">LARGE(Table1[[#This Row],[D2]:[C2]],3)</f>
        <v>10</v>
      </c>
      <c r="Z72" s="39" t="n">
        <f aca="false">LARGE(Table1[[#This Row],[D2]:[C2]],4)</f>
        <v>4</v>
      </c>
      <c r="AA72" s="40" t="n">
        <f aca="false">Table1[[#This Row],[DR1]]-Table1[[#This Row],[DR2]]</f>
        <v>10</v>
      </c>
      <c r="AB72" s="40" t="n">
        <f aca="false">Table1[[#This Row],[DR2]]-Table1[[#This Row],[DR3]]</f>
        <v>0</v>
      </c>
      <c r="AC72" s="40" t="n">
        <f aca="false">Table1[[#This Row],[DR3]]-Table1[[#This Row],[DR4]]</f>
        <v>7</v>
      </c>
      <c r="AD72" s="40" t="n">
        <f aca="false">(Table1[[#This Row],[a(D)]]+Table1[[#This Row],[b(D)]])/SUM(Table1[[#This Row],[a(D)]:[c(D)]])</f>
        <v>0.588235294117647</v>
      </c>
      <c r="AE72" s="40" t="n">
        <f aca="false">Table1[[#This Row],[a(D)]]^2/SQRT(Table1[[#This Row],[a(D)]]^2+Table1[[#This Row],[b(D)]]^2+Table1[[#This Row],[c(D)]]^2)</f>
        <v>8.19231920519041</v>
      </c>
      <c r="AF72" s="40" t="n">
        <f aca="false">Table1[[#This Row],[b(D)]]^2/SQRT(Table1[[#This Row],[a(D)]]^2+Table1[[#This Row],[b(D)]]^2+Table1[[#This Row],[c(D)]]^2)</f>
        <v>0</v>
      </c>
      <c r="AG72" s="40" t="n">
        <f aca="false">Table1[[#This Row],[c(D)]]^2/SQRT(Table1[[#This Row],[a(D)]]^2+Table1[[#This Row],[b(D)]]^2+Table1[[#This Row],[c(D)]]^2)</f>
        <v>4.0142364105433</v>
      </c>
      <c r="AH72" s="40" t="n">
        <f aca="false">Table1[[#This Row],[MR1]]-Table1[[#This Row],[MR2]]</f>
        <v>2.5</v>
      </c>
      <c r="AI72" s="40" t="n">
        <f aca="false">Table1[[#This Row],[MR2]]-Table1[[#This Row],[MR3]]</f>
        <v>7</v>
      </c>
      <c r="AJ72" s="40" t="n">
        <f aca="false">Table1[[#This Row],[MR3]]-Table1[[#This Row],[MR4]]</f>
        <v>0</v>
      </c>
      <c r="AK72" s="40" t="n">
        <f aca="false">(Table1[[#This Row],[a(M)]]+Table1[[#This Row],[b(M)]])/(Table1[[#This Row],[a(M)]]+Table1[[#This Row],[b(M)]]+Table1[[#This Row],[c(M)]])</f>
        <v>1</v>
      </c>
      <c r="AL72" s="40" t="n">
        <f aca="false">Table1[[#This Row],[a(M)]]^2/SQRT(Table1[[#This Row],[a(M)]]^2+Table1[[#This Row],[b(M)]]^2+Table1[[#This Row],[c(M)]]^2)</f>
        <v>0.840840992495391</v>
      </c>
      <c r="AM72" s="40" t="n">
        <f aca="false">Table1[[#This Row],[b(M)]]^2/SQRT(Table1[[#This Row],[a(M)]]^2+Table1[[#This Row],[b(M)]]^2+Table1[[#This Row],[c(M)]]^2)</f>
        <v>6.59219338116386</v>
      </c>
      <c r="AN72" s="40" t="n">
        <f aca="false">Table1[[#This Row],[c(M)]]^2/SQRT(Table1[[#This Row],[a(M)]]^2+Table1[[#This Row],[b(M)]]^2+Table1[[#This Row],[c(M)]]^2)</f>
        <v>0</v>
      </c>
      <c r="AO72" s="40" t="n">
        <f aca="false">Table1[[#This Row],[LR1]]-Table1[[#This Row],[LR2]]</f>
        <v>10</v>
      </c>
      <c r="AP72" s="40" t="n">
        <f aca="false">Table1[[#This Row],[LR2]]-Table1[[#This Row],[LR3]]</f>
        <v>6</v>
      </c>
      <c r="AQ72" s="40" t="n">
        <f aca="false">Table1[[#This Row],[LR3]]-Table1[[#This Row],[LR4]]</f>
        <v>6</v>
      </c>
      <c r="AR72" s="40" t="n">
        <f aca="false">(Table1[[#This Row],[a(L)]]+Table1[[#This Row],[b(L)]])/(Table1[[#This Row],[a(L)]]+Table1[[#This Row],[b(L)]]+Table1[[#This Row],[c(L)]])</f>
        <v>0.727272727272727</v>
      </c>
      <c r="AS72" s="40" t="n">
        <f aca="false">Table1[[#This Row],[a(L)]]^2/SQRT(Table1[[#This Row],[a(L)]]^2+Table1[[#This Row],[b(L)]]^2+Table1[[#This Row],[c(L)]]^2)</f>
        <v>7.62492851663023</v>
      </c>
      <c r="AT72" s="40" t="n">
        <f aca="false">Table1[[#This Row],[b(L)]]^2/SQRT(Table1[[#This Row],[a(L)]]^2+Table1[[#This Row],[b(L)]]^2+Table1[[#This Row],[c(L)]]^2)</f>
        <v>2.74497426598688</v>
      </c>
      <c r="AU72" s="40" t="n">
        <f aca="false">Table1[[#This Row],[c(L)]]^2/SQRT(Table1[[#This Row],[a(L)]]^2+Table1[[#This Row],[b(L)]]^2+Table1[[#This Row],[c(L)]]^2)</f>
        <v>2.74497426598688</v>
      </c>
      <c r="AV72" s="57" t="n">
        <f aca="false">_xlfn.VAR.P(Table1[[#This Row],[D3]:[C3]])</f>
        <v>36.6875</v>
      </c>
      <c r="AW72" s="41" t="n">
        <f aca="false">_xlfn.VAR.P(Table1[[#This Row],[D1]:[C1]])</f>
        <v>17.796875</v>
      </c>
      <c r="AX72" s="41" t="n">
        <f aca="false">_xlfn.VAR.P(Table1[[#This Row],[D2]:[C2]])</f>
        <v>66</v>
      </c>
      <c r="AY72" s="42"/>
      <c r="AZ72" s="43"/>
      <c r="BA72" s="44"/>
      <c r="BB72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72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</v>
      </c>
      <c r="BD72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72" s="45"/>
      <c r="BF72" s="45"/>
      <c r="BG72" s="45"/>
      <c r="BH72" s="46" t="n">
        <v>1</v>
      </c>
      <c r="BI72" s="46" t="n">
        <v>5</v>
      </c>
      <c r="BJ72" s="46" t="str">
        <f aca="false">VLOOKUP(Table1[[#This Row],[Man Pri]],Key!$B$1:$D$15,2,FALSE())</f>
        <v>D</v>
      </c>
      <c r="BK72" s="46" t="n">
        <f aca="false">VLOOKUP(Table1[[#This Row],[Man Pri]],Key!$B$1:$D$15,3,FALSE())</f>
        <v>1</v>
      </c>
      <c r="BL72" s="46" t="str">
        <f aca="false">VLOOKUP(Table1[[#This Row],[Man Sec]],Key!$B$1:$D$15,2,FALSE())</f>
        <v>DI</v>
      </c>
      <c r="BM72" s="46" t="n">
        <f aca="false">VLOOKUP(Table1[[#This Row],[Man Sec]],Key!$B$1:$D$15,3,FALSE())</f>
        <v>2</v>
      </c>
      <c r="BN72" s="54"/>
      <c r="BO72" s="45"/>
      <c r="BP72" s="45"/>
      <c r="BQ72" s="47"/>
      <c r="BR72" s="47"/>
      <c r="BS72" s="47"/>
      <c r="BT72" s="48"/>
      <c r="BU72" s="48"/>
      <c r="BV72" s="48"/>
      <c r="BW72" s="47" t="e">
        <f aca="false">VLOOKUP(Table1[[#This Row],[AI Pr]],Key!$A$1:$B$15,2,0)</f>
        <v>#N/A</v>
      </c>
      <c r="BX72" s="48" t="e">
        <f aca="false">VLOOKUP(Table1[[#This Row],[AI Sec]],Key!$A$1:$B$15,2,0)</f>
        <v>#N/A</v>
      </c>
      <c r="BY72" s="49" t="e">
        <f aca="false">IF(AND(BW72=BH72,BX72=BI72),"Both Match",IF(BW72=BH72,"Sec Missed",IF(BX72=BI72,"Pri Missed",IF(AND(BW72=BI72,BX72=BH72),"Interchanged","Both Missed"))))</f>
        <v>#N/A</v>
      </c>
      <c r="FJ72" s="0"/>
    </row>
    <row r="73" s="1" customFormat="true" ht="48" hidden="false" customHeight="true" outlineLevel="0" collapsed="false">
      <c r="A73" s="36" t="n">
        <v>2145</v>
      </c>
      <c r="B73" s="36" t="n">
        <v>2145</v>
      </c>
      <c r="C73" s="36" t="n">
        <v>19</v>
      </c>
      <c r="D73" s="36" t="n">
        <v>12</v>
      </c>
      <c r="E73" s="36" t="n">
        <v>10</v>
      </c>
      <c r="F73" s="36" t="n">
        <v>24</v>
      </c>
      <c r="G73" s="36" t="n">
        <v>9</v>
      </c>
      <c r="H73" s="36" t="n">
        <v>12</v>
      </c>
      <c r="I73" s="36" t="n">
        <v>12</v>
      </c>
      <c r="J73" s="36" t="n">
        <v>24</v>
      </c>
      <c r="K73" s="36" t="n">
        <v>14</v>
      </c>
      <c r="L73" s="36" t="n">
        <v>11</v>
      </c>
      <c r="M73" s="36" t="n">
        <v>9.5</v>
      </c>
      <c r="N73" s="36" t="n">
        <v>25</v>
      </c>
      <c r="O73" s="37" t="n">
        <f aca="false">LARGE(Table1[[#This Row],[D3]:[C3]],1)</f>
        <v>25</v>
      </c>
      <c r="P73" s="37" t="n">
        <f aca="false">LARGE(Table1[[#This Row],[D3]:[C3]],2)</f>
        <v>14</v>
      </c>
      <c r="Q73" s="37" t="n">
        <f aca="false">LARGE(Table1[[#This Row],[D3]:[C3]],3)</f>
        <v>11</v>
      </c>
      <c r="R73" s="37" t="n">
        <f aca="false">LARGE(Table1[[#This Row],[D3]:[C3]],4)</f>
        <v>9.5</v>
      </c>
      <c r="S73" s="38" t="n">
        <f aca="false">LARGE(Table1[[#This Row],[D1]:[C1]],1)</f>
        <v>24</v>
      </c>
      <c r="T73" s="38" t="n">
        <f aca="false">LARGE(Table1[[#This Row],[D1]:[C1]],2)</f>
        <v>19</v>
      </c>
      <c r="U73" s="38" t="n">
        <f aca="false">LARGE(Table1[[#This Row],[D1]:[C1]],3)</f>
        <v>12</v>
      </c>
      <c r="V73" s="38" t="n">
        <f aca="false">LARGE(Table1[[#This Row],[D1]:[C1]],4)</f>
        <v>10</v>
      </c>
      <c r="W73" s="39" t="n">
        <f aca="false">LARGE(Table1[[#This Row],[D2]:[C2]],1)</f>
        <v>24</v>
      </c>
      <c r="X73" s="39" t="n">
        <f aca="false">LARGE(Table1[[#This Row],[D2]:[C2]],2)</f>
        <v>12</v>
      </c>
      <c r="Y73" s="39" t="n">
        <f aca="false">LARGE(Table1[[#This Row],[D2]:[C2]],3)</f>
        <v>12</v>
      </c>
      <c r="Z73" s="39" t="n">
        <f aca="false">LARGE(Table1[[#This Row],[D2]:[C2]],4)</f>
        <v>9</v>
      </c>
      <c r="AA73" s="40" t="n">
        <f aca="false">Table1[[#This Row],[DR1]]-Table1[[#This Row],[DR2]]</f>
        <v>11</v>
      </c>
      <c r="AB73" s="40" t="n">
        <f aca="false">Table1[[#This Row],[DR2]]-Table1[[#This Row],[DR3]]</f>
        <v>3</v>
      </c>
      <c r="AC73" s="40" t="n">
        <f aca="false">Table1[[#This Row],[DR3]]-Table1[[#This Row],[DR4]]</f>
        <v>1.5</v>
      </c>
      <c r="AD73" s="40" t="n">
        <f aca="false">(Table1[[#This Row],[a(D)]]+Table1[[#This Row],[b(D)]])/SUM(Table1[[#This Row],[a(D)]:[c(D)]])</f>
        <v>0.903225806451613</v>
      </c>
      <c r="AE73" s="40" t="n">
        <f aca="false">Table1[[#This Row],[a(D)]]^2/SQRT(Table1[[#This Row],[a(D)]]^2+Table1[[#This Row],[b(D)]]^2+Table1[[#This Row],[c(D)]]^2)</f>
        <v>10.5217391304348</v>
      </c>
      <c r="AF73" s="40" t="n">
        <f aca="false">Table1[[#This Row],[b(D)]]^2/SQRT(Table1[[#This Row],[a(D)]]^2+Table1[[#This Row],[b(D)]]^2+Table1[[#This Row],[c(D)]]^2)</f>
        <v>0.782608695652174</v>
      </c>
      <c r="AG73" s="40" t="n">
        <f aca="false">Table1[[#This Row],[c(D)]]^2/SQRT(Table1[[#This Row],[a(D)]]^2+Table1[[#This Row],[b(D)]]^2+Table1[[#This Row],[c(D)]]^2)</f>
        <v>0.195652173913044</v>
      </c>
      <c r="AH73" s="40" t="n">
        <f aca="false">Table1[[#This Row],[MR1]]-Table1[[#This Row],[MR2]]</f>
        <v>5</v>
      </c>
      <c r="AI73" s="40" t="n">
        <f aca="false">Table1[[#This Row],[MR2]]-Table1[[#This Row],[MR3]]</f>
        <v>7</v>
      </c>
      <c r="AJ73" s="40" t="n">
        <f aca="false">Table1[[#This Row],[MR3]]-Table1[[#This Row],[MR4]]</f>
        <v>2</v>
      </c>
      <c r="AK73" s="40" t="n">
        <f aca="false">(Table1[[#This Row],[a(M)]]+Table1[[#This Row],[b(M)]])/(Table1[[#This Row],[a(M)]]+Table1[[#This Row],[b(M)]]+Table1[[#This Row],[c(M)]])</f>
        <v>0.857142857142857</v>
      </c>
      <c r="AL73" s="40" t="n">
        <f aca="false">Table1[[#This Row],[a(M)]]^2/SQRT(Table1[[#This Row],[a(M)]]^2+Table1[[#This Row],[b(M)]]^2+Table1[[#This Row],[c(M)]]^2)</f>
        <v>2.83069258536149</v>
      </c>
      <c r="AM73" s="40" t="n">
        <f aca="false">Table1[[#This Row],[b(M)]]^2/SQRT(Table1[[#This Row],[a(M)]]^2+Table1[[#This Row],[b(M)]]^2+Table1[[#This Row],[c(M)]]^2)</f>
        <v>5.54815746730852</v>
      </c>
      <c r="AN73" s="40" t="n">
        <f aca="false">Table1[[#This Row],[c(M)]]^2/SQRT(Table1[[#This Row],[a(M)]]^2+Table1[[#This Row],[b(M)]]^2+Table1[[#This Row],[c(M)]]^2)</f>
        <v>0.452910813657838</v>
      </c>
      <c r="AO73" s="40" t="n">
        <f aca="false">Table1[[#This Row],[LR1]]-Table1[[#This Row],[LR2]]</f>
        <v>12</v>
      </c>
      <c r="AP73" s="40" t="n">
        <f aca="false">Table1[[#This Row],[LR2]]-Table1[[#This Row],[LR3]]</f>
        <v>0</v>
      </c>
      <c r="AQ73" s="40" t="n">
        <f aca="false">Table1[[#This Row],[LR3]]-Table1[[#This Row],[LR4]]</f>
        <v>3</v>
      </c>
      <c r="AR73" s="40" t="n">
        <f aca="false">(Table1[[#This Row],[a(L)]]+Table1[[#This Row],[b(L)]])/(Table1[[#This Row],[a(L)]]+Table1[[#This Row],[b(L)]]+Table1[[#This Row],[c(L)]])</f>
        <v>0.8</v>
      </c>
      <c r="AS73" s="40" t="n">
        <f aca="false">Table1[[#This Row],[a(L)]]^2/SQRT(Table1[[#This Row],[a(L)]]^2+Table1[[#This Row],[b(L)]]^2+Table1[[#This Row],[c(L)]]^2)</f>
        <v>11.641710001744</v>
      </c>
      <c r="AT73" s="40" t="n">
        <f aca="false">Table1[[#This Row],[b(L)]]^2/SQRT(Table1[[#This Row],[a(L)]]^2+Table1[[#This Row],[b(L)]]^2+Table1[[#This Row],[c(L)]]^2)</f>
        <v>0</v>
      </c>
      <c r="AU73" s="40" t="n">
        <f aca="false">Table1[[#This Row],[c(L)]]^2/SQRT(Table1[[#This Row],[a(L)]]^2+Table1[[#This Row],[b(L)]]^2+Table1[[#This Row],[c(L)]]^2)</f>
        <v>0.727606875108999</v>
      </c>
      <c r="AV73" s="41" t="n">
        <f aca="false">_xlfn.VAR.P(Table1[[#This Row],[D3]:[C3]])</f>
        <v>36.796875</v>
      </c>
      <c r="AW73" s="57" t="n">
        <f aca="false">_xlfn.VAR.P(Table1[[#This Row],[D1]:[C1]])</f>
        <v>31.1875</v>
      </c>
      <c r="AX73" s="41" t="n">
        <f aca="false">_xlfn.VAR.P(Table1[[#This Row],[D2]:[C2]])</f>
        <v>33.1875</v>
      </c>
      <c r="AY73" s="42"/>
      <c r="AZ73" s="43"/>
      <c r="BA73" s="44"/>
      <c r="BB73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73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73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1</v>
      </c>
      <c r="BE73" s="45"/>
      <c r="BF73" s="45"/>
      <c r="BG73" s="45"/>
      <c r="BH73" s="46" t="n">
        <v>4</v>
      </c>
      <c r="BI73" s="46" t="n">
        <v>7</v>
      </c>
      <c r="BJ73" s="46" t="str">
        <f aca="false">VLOOKUP(Table1[[#This Row],[Man Pri]],Key!$B$1:$D$15,2,FALSE())</f>
        <v>C</v>
      </c>
      <c r="BK73" s="46" t="n">
        <f aca="false">VLOOKUP(Table1[[#This Row],[Man Pri]],Key!$B$1:$D$15,3,FALSE())</f>
        <v>1</v>
      </c>
      <c r="BL73" s="46" t="str">
        <f aca="false">VLOOKUP(Table1[[#This Row],[Man Sec]],Key!$B$1:$D$15,2,FALSE())</f>
        <v>DC</v>
      </c>
      <c r="BM73" s="46" t="n">
        <f aca="false">VLOOKUP(Table1[[#This Row],[Man Sec]],Key!$B$1:$D$15,3,FALSE())</f>
        <v>2</v>
      </c>
      <c r="BN73" s="45"/>
      <c r="BO73" s="54"/>
      <c r="BP73" s="45"/>
      <c r="BQ73" s="47"/>
      <c r="BR73" s="47"/>
      <c r="BS73" s="47"/>
      <c r="BT73" s="48"/>
      <c r="BU73" s="48"/>
      <c r="BV73" s="48"/>
      <c r="BW73" s="47" t="e">
        <f aca="false">VLOOKUP(Table1[[#This Row],[AI Pr]],Key!$A$1:$B$15,2,0)</f>
        <v>#N/A</v>
      </c>
      <c r="BX73" s="48" t="e">
        <f aca="false">VLOOKUP(Table1[[#This Row],[AI Sec]],Key!$A$1:$B$15,2,0)</f>
        <v>#N/A</v>
      </c>
      <c r="BY73" s="49" t="e">
        <f aca="false">IF(AND(BW73=BH73,BX73=BI73),"Both Match",IF(BW73=BH73,"Sec Missed",IF(BX73=BI73,"Pri Missed",IF(AND(BW73=BI73,BX73=BH73),"Interchanged","Both Missed"))))</f>
        <v>#N/A</v>
      </c>
      <c r="FJ73" s="0"/>
    </row>
    <row r="74" s="1" customFormat="true" ht="48" hidden="false" customHeight="true" outlineLevel="0" collapsed="false">
      <c r="A74" s="36" t="n">
        <v>2146</v>
      </c>
      <c r="B74" s="36" t="n">
        <v>2146</v>
      </c>
      <c r="C74" s="36" t="n">
        <v>20</v>
      </c>
      <c r="D74" s="36" t="n">
        <v>14</v>
      </c>
      <c r="E74" s="36" t="n">
        <v>13</v>
      </c>
      <c r="F74" s="36" t="n">
        <v>16</v>
      </c>
      <c r="G74" s="36" t="n">
        <v>20</v>
      </c>
      <c r="H74" s="36" t="n">
        <v>10</v>
      </c>
      <c r="I74" s="36" t="n">
        <v>7</v>
      </c>
      <c r="J74" s="36" t="n">
        <v>25</v>
      </c>
      <c r="K74" s="36" t="n">
        <v>19</v>
      </c>
      <c r="L74" s="36" t="n">
        <v>11</v>
      </c>
      <c r="M74" s="36" t="n">
        <v>9.5</v>
      </c>
      <c r="N74" s="36" t="n">
        <v>21</v>
      </c>
      <c r="O74" s="37" t="n">
        <f aca="false">LARGE(Table1[[#This Row],[D3]:[C3]],1)</f>
        <v>21</v>
      </c>
      <c r="P74" s="37" t="n">
        <f aca="false">LARGE(Table1[[#This Row],[D3]:[C3]],2)</f>
        <v>19</v>
      </c>
      <c r="Q74" s="37" t="n">
        <f aca="false">LARGE(Table1[[#This Row],[D3]:[C3]],3)</f>
        <v>11</v>
      </c>
      <c r="R74" s="37" t="n">
        <f aca="false">LARGE(Table1[[#This Row],[D3]:[C3]],4)</f>
        <v>9.5</v>
      </c>
      <c r="S74" s="38" t="n">
        <f aca="false">LARGE(Table1[[#This Row],[D1]:[C1]],1)</f>
        <v>20</v>
      </c>
      <c r="T74" s="38" t="n">
        <f aca="false">LARGE(Table1[[#This Row],[D1]:[C1]],2)</f>
        <v>16</v>
      </c>
      <c r="U74" s="38" t="n">
        <f aca="false">LARGE(Table1[[#This Row],[D1]:[C1]],3)</f>
        <v>14</v>
      </c>
      <c r="V74" s="38" t="n">
        <f aca="false">LARGE(Table1[[#This Row],[D1]:[C1]],4)</f>
        <v>13</v>
      </c>
      <c r="W74" s="39" t="n">
        <f aca="false">LARGE(Table1[[#This Row],[D2]:[C2]],1)</f>
        <v>25</v>
      </c>
      <c r="X74" s="39" t="n">
        <f aca="false">LARGE(Table1[[#This Row],[D2]:[C2]],2)</f>
        <v>20</v>
      </c>
      <c r="Y74" s="39" t="n">
        <f aca="false">LARGE(Table1[[#This Row],[D2]:[C2]],3)</f>
        <v>10</v>
      </c>
      <c r="Z74" s="39" t="n">
        <f aca="false">LARGE(Table1[[#This Row],[D2]:[C2]],4)</f>
        <v>7</v>
      </c>
      <c r="AA74" s="40" t="n">
        <f aca="false">Table1[[#This Row],[DR1]]-Table1[[#This Row],[DR2]]</f>
        <v>2</v>
      </c>
      <c r="AB74" s="40" t="n">
        <f aca="false">Table1[[#This Row],[DR2]]-Table1[[#This Row],[DR3]]</f>
        <v>8</v>
      </c>
      <c r="AC74" s="40" t="n">
        <f aca="false">Table1[[#This Row],[DR3]]-Table1[[#This Row],[DR4]]</f>
        <v>1.5</v>
      </c>
      <c r="AD74" s="40" t="n">
        <f aca="false">(Table1[[#This Row],[a(D)]]+Table1[[#This Row],[b(D)]])/SUM(Table1[[#This Row],[a(D)]:[c(D)]])</f>
        <v>0.869565217391304</v>
      </c>
      <c r="AE74" s="40" t="n">
        <f aca="false">Table1[[#This Row],[a(D)]]^2/SQRT(Table1[[#This Row],[a(D)]]^2+Table1[[#This Row],[b(D)]]^2+Table1[[#This Row],[c(D)]]^2)</f>
        <v>0.477239989017515</v>
      </c>
      <c r="AF74" s="40" t="n">
        <f aca="false">Table1[[#This Row],[b(D)]]^2/SQRT(Table1[[#This Row],[a(D)]]^2+Table1[[#This Row],[b(D)]]^2+Table1[[#This Row],[c(D)]]^2)</f>
        <v>7.63583982428024</v>
      </c>
      <c r="AG74" s="40" t="n">
        <f aca="false">Table1[[#This Row],[c(D)]]^2/SQRT(Table1[[#This Row],[a(D)]]^2+Table1[[#This Row],[b(D)]]^2+Table1[[#This Row],[c(D)]]^2)</f>
        <v>0.268447493822352</v>
      </c>
      <c r="AH74" s="40" t="n">
        <f aca="false">Table1[[#This Row],[MR1]]-Table1[[#This Row],[MR2]]</f>
        <v>4</v>
      </c>
      <c r="AI74" s="40" t="n">
        <f aca="false">Table1[[#This Row],[MR2]]-Table1[[#This Row],[MR3]]</f>
        <v>2</v>
      </c>
      <c r="AJ74" s="40" t="n">
        <f aca="false">Table1[[#This Row],[MR3]]-Table1[[#This Row],[MR4]]</f>
        <v>1</v>
      </c>
      <c r="AK74" s="40" t="n">
        <f aca="false">(Table1[[#This Row],[a(M)]]+Table1[[#This Row],[b(M)]])/(Table1[[#This Row],[a(M)]]+Table1[[#This Row],[b(M)]]+Table1[[#This Row],[c(M)]])</f>
        <v>0.857142857142857</v>
      </c>
      <c r="AL74" s="40" t="n">
        <f aca="false">Table1[[#This Row],[a(M)]]^2/SQRT(Table1[[#This Row],[a(M)]]^2+Table1[[#This Row],[b(M)]]^2+Table1[[#This Row],[c(M)]]^2)</f>
        <v>3.49148624377588</v>
      </c>
      <c r="AM74" s="40" t="n">
        <f aca="false">Table1[[#This Row],[b(M)]]^2/SQRT(Table1[[#This Row],[a(M)]]^2+Table1[[#This Row],[b(M)]]^2+Table1[[#This Row],[c(M)]]^2)</f>
        <v>0.87287156094397</v>
      </c>
      <c r="AN74" s="40" t="n">
        <f aca="false">Table1[[#This Row],[c(M)]]^2/SQRT(Table1[[#This Row],[a(M)]]^2+Table1[[#This Row],[b(M)]]^2+Table1[[#This Row],[c(M)]]^2)</f>
        <v>0.218217890235992</v>
      </c>
      <c r="AO74" s="40" t="n">
        <f aca="false">Table1[[#This Row],[LR1]]-Table1[[#This Row],[LR2]]</f>
        <v>5</v>
      </c>
      <c r="AP74" s="40" t="n">
        <f aca="false">Table1[[#This Row],[LR2]]-Table1[[#This Row],[LR3]]</f>
        <v>10</v>
      </c>
      <c r="AQ74" s="40" t="n">
        <f aca="false">Table1[[#This Row],[LR3]]-Table1[[#This Row],[LR4]]</f>
        <v>3</v>
      </c>
      <c r="AR74" s="40" t="n">
        <f aca="false">(Table1[[#This Row],[a(L)]]+Table1[[#This Row],[b(L)]])/(Table1[[#This Row],[a(L)]]+Table1[[#This Row],[b(L)]]+Table1[[#This Row],[c(L)]])</f>
        <v>0.833333333333333</v>
      </c>
      <c r="AS74" s="40" t="n">
        <f aca="false">Table1[[#This Row],[a(L)]]^2/SQRT(Table1[[#This Row],[a(L)]]^2+Table1[[#This Row],[b(L)]]^2+Table1[[#This Row],[c(L)]]^2)</f>
        <v>2.1596710639534</v>
      </c>
      <c r="AT74" s="40" t="n">
        <f aca="false">Table1[[#This Row],[b(L)]]^2/SQRT(Table1[[#This Row],[a(L)]]^2+Table1[[#This Row],[b(L)]]^2+Table1[[#This Row],[c(L)]]^2)</f>
        <v>8.6386842558136</v>
      </c>
      <c r="AU74" s="40" t="n">
        <f aca="false">Table1[[#This Row],[c(L)]]^2/SQRT(Table1[[#This Row],[a(L)]]^2+Table1[[#This Row],[b(L)]]^2+Table1[[#This Row],[c(L)]]^2)</f>
        <v>0.777481583023224</v>
      </c>
      <c r="AV74" s="50" t="n">
        <f aca="false">_xlfn.VAR.P(Table1[[#This Row],[D3]:[C3]])</f>
        <v>24.546875</v>
      </c>
      <c r="AW74" s="50" t="n">
        <f aca="false">_xlfn.VAR.P(Table1[[#This Row],[D1]:[C1]])</f>
        <v>7.1875</v>
      </c>
      <c r="AX74" s="50" t="n">
        <f aca="false">_xlfn.VAR.P(Table1[[#This Row],[D2]:[C2]])</f>
        <v>53.25</v>
      </c>
      <c r="AY74" s="42"/>
      <c r="AZ74" s="43"/>
      <c r="BA74" s="44"/>
      <c r="BB74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74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74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2</v>
      </c>
      <c r="BE74" s="45"/>
      <c r="BF74" s="45"/>
      <c r="BG74" s="45"/>
      <c r="BH74" s="46" t="n">
        <v>7</v>
      </c>
      <c r="BI74" s="46" t="n">
        <v>7</v>
      </c>
      <c r="BJ74" s="46" t="str">
        <f aca="false">VLOOKUP(Table1[[#This Row],[Man Pri]],Key!$B$1:$D$15,2,FALSE())</f>
        <v>DC</v>
      </c>
      <c r="BK74" s="46" t="n">
        <f aca="false">VLOOKUP(Table1[[#This Row],[Man Pri]],Key!$B$1:$D$15,3,FALSE())</f>
        <v>2</v>
      </c>
      <c r="BL74" s="46" t="str">
        <f aca="false">VLOOKUP(Table1[[#This Row],[Man Sec]],Key!$B$1:$D$15,2,FALSE())</f>
        <v>DC</v>
      </c>
      <c r="BM74" s="46" t="n">
        <f aca="false">VLOOKUP(Table1[[#This Row],[Man Sec]],Key!$B$1:$D$15,3,FALSE())</f>
        <v>2</v>
      </c>
      <c r="BN74" s="45"/>
      <c r="BO74" s="45"/>
      <c r="BP74" s="45"/>
      <c r="BQ74" s="47"/>
      <c r="BR74" s="47"/>
      <c r="BS74" s="47"/>
      <c r="BT74" s="48"/>
      <c r="BU74" s="48"/>
      <c r="BV74" s="48"/>
      <c r="BW74" s="47" t="e">
        <f aca="false">VLOOKUP(Table1[[#This Row],[AI Pr]],Key!$A$1:$B$15,2,0)</f>
        <v>#N/A</v>
      </c>
      <c r="BX74" s="48" t="e">
        <f aca="false">VLOOKUP(Table1[[#This Row],[AI Sec]],Key!$A$1:$B$15,2,0)</f>
        <v>#N/A</v>
      </c>
      <c r="BY74" s="49" t="e">
        <f aca="false">IF(AND(BW74=BH74,BX74=BI74),"Both Match",IF(BW74=BH74,"Sec Missed",IF(BX74=BI74,"Pri Missed",IF(AND(BW74=BI74,BX74=BH74),"Interchanged","Both Missed"))))</f>
        <v>#N/A</v>
      </c>
      <c r="FJ74" s="0"/>
    </row>
    <row r="75" s="1" customFormat="true" ht="48" hidden="false" customHeight="true" outlineLevel="0" collapsed="false">
      <c r="A75" s="36" t="n">
        <v>2147</v>
      </c>
      <c r="B75" s="36" t="n">
        <v>2147</v>
      </c>
      <c r="C75" s="36" t="n">
        <v>14</v>
      </c>
      <c r="D75" s="36" t="n">
        <v>20</v>
      </c>
      <c r="E75" s="36" t="n">
        <v>15</v>
      </c>
      <c r="F75" s="36" t="n">
        <v>21</v>
      </c>
      <c r="G75" s="36" t="n">
        <v>25</v>
      </c>
      <c r="H75" s="36" t="n">
        <v>7</v>
      </c>
      <c r="I75" s="36" t="n">
        <v>4</v>
      </c>
      <c r="J75" s="36" t="n">
        <v>16</v>
      </c>
      <c r="K75" s="36" t="n">
        <v>20</v>
      </c>
      <c r="L75" s="36" t="n">
        <v>12</v>
      </c>
      <c r="M75" s="36" t="n">
        <v>8</v>
      </c>
      <c r="N75" s="36" t="n">
        <v>19</v>
      </c>
      <c r="O75" s="37" t="n">
        <f aca="false">LARGE(Table1[[#This Row],[D3]:[C3]],1)</f>
        <v>20</v>
      </c>
      <c r="P75" s="37" t="n">
        <f aca="false">LARGE(Table1[[#This Row],[D3]:[C3]],2)</f>
        <v>19</v>
      </c>
      <c r="Q75" s="37" t="n">
        <f aca="false">LARGE(Table1[[#This Row],[D3]:[C3]],3)</f>
        <v>12</v>
      </c>
      <c r="R75" s="37" t="n">
        <f aca="false">LARGE(Table1[[#This Row],[D3]:[C3]],4)</f>
        <v>8</v>
      </c>
      <c r="S75" s="38" t="n">
        <f aca="false">LARGE(Table1[[#This Row],[D1]:[C1]],1)</f>
        <v>21</v>
      </c>
      <c r="T75" s="38" t="n">
        <f aca="false">LARGE(Table1[[#This Row],[D1]:[C1]],2)</f>
        <v>20</v>
      </c>
      <c r="U75" s="38" t="n">
        <f aca="false">LARGE(Table1[[#This Row],[D1]:[C1]],3)</f>
        <v>15</v>
      </c>
      <c r="V75" s="38" t="n">
        <f aca="false">LARGE(Table1[[#This Row],[D1]:[C1]],4)</f>
        <v>14</v>
      </c>
      <c r="W75" s="39" t="n">
        <f aca="false">LARGE(Table1[[#This Row],[D2]:[C2]],1)</f>
        <v>25</v>
      </c>
      <c r="X75" s="39" t="n">
        <f aca="false">LARGE(Table1[[#This Row],[D2]:[C2]],2)</f>
        <v>16</v>
      </c>
      <c r="Y75" s="39" t="n">
        <f aca="false">LARGE(Table1[[#This Row],[D2]:[C2]],3)</f>
        <v>7</v>
      </c>
      <c r="Z75" s="39" t="n">
        <f aca="false">LARGE(Table1[[#This Row],[D2]:[C2]],4)</f>
        <v>4</v>
      </c>
      <c r="AA75" s="40" t="n">
        <f aca="false">Table1[[#This Row],[DR1]]-Table1[[#This Row],[DR2]]</f>
        <v>1</v>
      </c>
      <c r="AB75" s="40" t="n">
        <f aca="false">Table1[[#This Row],[DR2]]-Table1[[#This Row],[DR3]]</f>
        <v>7</v>
      </c>
      <c r="AC75" s="40" t="n">
        <f aca="false">Table1[[#This Row],[DR3]]-Table1[[#This Row],[DR4]]</f>
        <v>4</v>
      </c>
      <c r="AD75" s="40" t="n">
        <f aca="false">(Table1[[#This Row],[a(D)]]+Table1[[#This Row],[b(D)]])/SUM(Table1[[#This Row],[a(D)]:[c(D)]])</f>
        <v>0.666666666666667</v>
      </c>
      <c r="AE75" s="40" t="n">
        <f aca="false">Table1[[#This Row],[a(D)]]^2/SQRT(Table1[[#This Row],[a(D)]]^2+Table1[[#This Row],[b(D)]]^2+Table1[[#This Row],[c(D)]]^2)</f>
        <v>0.123091490979333</v>
      </c>
      <c r="AF75" s="40" t="n">
        <f aca="false">Table1[[#This Row],[b(D)]]^2/SQRT(Table1[[#This Row],[a(D)]]^2+Table1[[#This Row],[b(D)]]^2+Table1[[#This Row],[c(D)]]^2)</f>
        <v>6.0314830579873</v>
      </c>
      <c r="AG75" s="40" t="n">
        <f aca="false">Table1[[#This Row],[c(D)]]^2/SQRT(Table1[[#This Row],[a(D)]]^2+Table1[[#This Row],[b(D)]]^2+Table1[[#This Row],[c(D)]]^2)</f>
        <v>1.96946385566932</v>
      </c>
      <c r="AH75" s="40" t="n">
        <f aca="false">Table1[[#This Row],[MR1]]-Table1[[#This Row],[MR2]]</f>
        <v>1</v>
      </c>
      <c r="AI75" s="40" t="n">
        <f aca="false">Table1[[#This Row],[MR2]]-Table1[[#This Row],[MR3]]</f>
        <v>5</v>
      </c>
      <c r="AJ75" s="40" t="n">
        <f aca="false">Table1[[#This Row],[MR3]]-Table1[[#This Row],[MR4]]</f>
        <v>1</v>
      </c>
      <c r="AK75" s="40" t="n">
        <f aca="false">(Table1[[#This Row],[a(M)]]+Table1[[#This Row],[b(M)]])/(Table1[[#This Row],[a(M)]]+Table1[[#This Row],[b(M)]]+Table1[[#This Row],[c(M)]])</f>
        <v>0.857142857142857</v>
      </c>
      <c r="AL75" s="40" t="n">
        <f aca="false">Table1[[#This Row],[a(M)]]^2/SQRT(Table1[[#This Row],[a(M)]]^2+Table1[[#This Row],[b(M)]]^2+Table1[[#This Row],[c(M)]]^2)</f>
        <v>0.192450089729875</v>
      </c>
      <c r="AM75" s="40" t="n">
        <f aca="false">Table1[[#This Row],[b(M)]]^2/SQRT(Table1[[#This Row],[a(M)]]^2+Table1[[#This Row],[b(M)]]^2+Table1[[#This Row],[c(M)]]^2)</f>
        <v>4.81125224324688</v>
      </c>
      <c r="AN75" s="40" t="n">
        <f aca="false">Table1[[#This Row],[c(M)]]^2/SQRT(Table1[[#This Row],[a(M)]]^2+Table1[[#This Row],[b(M)]]^2+Table1[[#This Row],[c(M)]]^2)</f>
        <v>0.192450089729875</v>
      </c>
      <c r="AO75" s="40" t="n">
        <f aca="false">Table1[[#This Row],[LR1]]-Table1[[#This Row],[LR2]]</f>
        <v>9</v>
      </c>
      <c r="AP75" s="40" t="n">
        <f aca="false">Table1[[#This Row],[LR2]]-Table1[[#This Row],[LR3]]</f>
        <v>9</v>
      </c>
      <c r="AQ75" s="40" t="n">
        <f aca="false">Table1[[#This Row],[LR3]]-Table1[[#This Row],[LR4]]</f>
        <v>3</v>
      </c>
      <c r="AR75" s="40" t="n">
        <f aca="false">(Table1[[#This Row],[a(L)]]+Table1[[#This Row],[b(L)]])/(Table1[[#This Row],[a(L)]]+Table1[[#This Row],[b(L)]]+Table1[[#This Row],[c(L)]])</f>
        <v>0.857142857142857</v>
      </c>
      <c r="AS75" s="40" t="n">
        <f aca="false">Table1[[#This Row],[a(L)]]^2/SQRT(Table1[[#This Row],[a(L)]]^2+Table1[[#This Row],[b(L)]]^2+Table1[[#This Row],[c(L)]]^2)</f>
        <v>6.19422481450517</v>
      </c>
      <c r="AT75" s="40" t="n">
        <f aca="false">Table1[[#This Row],[b(L)]]^2/SQRT(Table1[[#This Row],[a(L)]]^2+Table1[[#This Row],[b(L)]]^2+Table1[[#This Row],[c(L)]]^2)</f>
        <v>6.19422481450517</v>
      </c>
      <c r="AU75" s="40" t="n">
        <f aca="false">Table1[[#This Row],[c(L)]]^2/SQRT(Table1[[#This Row],[a(L)]]^2+Table1[[#This Row],[b(L)]]^2+Table1[[#This Row],[c(L)]]^2)</f>
        <v>0.688247201611685</v>
      </c>
      <c r="AV75" s="50" t="n">
        <f aca="false">_xlfn.VAR.P(Table1[[#This Row],[D3]:[C3]])</f>
        <v>24.6875</v>
      </c>
      <c r="AW75" s="50" t="n">
        <f aca="false">_xlfn.VAR.P(Table1[[#This Row],[D1]:[C1]])</f>
        <v>9.25</v>
      </c>
      <c r="AX75" s="50" t="n">
        <f aca="false">_xlfn.VAR.P(Table1[[#This Row],[D2]:[C2]])</f>
        <v>67.5</v>
      </c>
      <c r="AY75" s="42"/>
      <c r="AZ75" s="43"/>
      <c r="BA75" s="44"/>
      <c r="BB75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2</v>
      </c>
      <c r="BC75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2*</v>
      </c>
      <c r="BD75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3*</v>
      </c>
      <c r="BE75" s="45"/>
      <c r="BF75" s="45"/>
      <c r="BG75" s="45"/>
      <c r="BH75" s="46" t="n">
        <v>7</v>
      </c>
      <c r="BI75" s="46" t="n">
        <v>1</v>
      </c>
      <c r="BJ75" s="46" t="str">
        <f aca="false">VLOOKUP(Table1[[#This Row],[Man Pri]],Key!$B$1:$D$15,2,FALSE())</f>
        <v>DC</v>
      </c>
      <c r="BK75" s="46" t="n">
        <f aca="false">VLOOKUP(Table1[[#This Row],[Man Pri]],Key!$B$1:$D$15,3,FALSE())</f>
        <v>2</v>
      </c>
      <c r="BL75" s="46" t="str">
        <f aca="false">VLOOKUP(Table1[[#This Row],[Man Sec]],Key!$B$1:$D$15,2,FALSE())</f>
        <v>D</v>
      </c>
      <c r="BM75" s="46" t="n">
        <f aca="false">VLOOKUP(Table1[[#This Row],[Man Sec]],Key!$B$1:$D$15,3,FALSE())</f>
        <v>1</v>
      </c>
      <c r="BN75" s="45"/>
      <c r="BO75" s="45"/>
      <c r="BP75" s="45"/>
      <c r="BQ75" s="47"/>
      <c r="BR75" s="47"/>
      <c r="BS75" s="47"/>
      <c r="BT75" s="48"/>
      <c r="BU75" s="48"/>
      <c r="BV75" s="48"/>
      <c r="BW75" s="47" t="e">
        <f aca="false">VLOOKUP(Table1[[#This Row],[AI Pr]],Key!$A$1:$B$15,2,0)</f>
        <v>#N/A</v>
      </c>
      <c r="BX75" s="48" t="e">
        <f aca="false">VLOOKUP(Table1[[#This Row],[AI Sec]],Key!$A$1:$B$15,2,0)</f>
        <v>#N/A</v>
      </c>
      <c r="BY75" s="49" t="e">
        <f aca="false">IF(AND(BW75=BH75,BX75=BI75),"Both Match",IF(BW75=BH75,"Sec Missed",IF(BX75=BI75,"Pri Missed",IF(AND(BW75=BI75,BX75=BH75),"Interchanged","Both Missed"))))</f>
        <v>#N/A</v>
      </c>
      <c r="FJ75" s="0"/>
    </row>
    <row r="76" s="1" customFormat="true" ht="48" hidden="false" customHeight="true" outlineLevel="0" collapsed="false">
      <c r="A76" s="36" t="n">
        <v>2148</v>
      </c>
      <c r="B76" s="36" t="n">
        <v>2148</v>
      </c>
      <c r="C76" s="36" t="n">
        <v>16</v>
      </c>
      <c r="D76" s="36" t="n">
        <v>6</v>
      </c>
      <c r="E76" s="36" t="n">
        <v>13</v>
      </c>
      <c r="F76" s="36" t="n">
        <v>24</v>
      </c>
      <c r="G76" s="36" t="n">
        <v>18</v>
      </c>
      <c r="H76" s="36" t="n">
        <v>20</v>
      </c>
      <c r="I76" s="36" t="n">
        <v>5</v>
      </c>
      <c r="J76" s="36" t="n">
        <v>18.5</v>
      </c>
      <c r="K76" s="36" t="n">
        <v>16</v>
      </c>
      <c r="L76" s="36" t="n">
        <v>11</v>
      </c>
      <c r="M76" s="36" t="n">
        <v>8</v>
      </c>
      <c r="N76" s="36" t="n">
        <v>23</v>
      </c>
      <c r="O76" s="37" t="n">
        <f aca="false">LARGE(Table1[[#This Row],[D3]:[C3]],1)</f>
        <v>23</v>
      </c>
      <c r="P76" s="37" t="n">
        <f aca="false">LARGE(Table1[[#This Row],[D3]:[C3]],2)</f>
        <v>16</v>
      </c>
      <c r="Q76" s="37" t="n">
        <f aca="false">LARGE(Table1[[#This Row],[D3]:[C3]],3)</f>
        <v>11</v>
      </c>
      <c r="R76" s="37" t="n">
        <f aca="false">LARGE(Table1[[#This Row],[D3]:[C3]],4)</f>
        <v>8</v>
      </c>
      <c r="S76" s="38" t="n">
        <f aca="false">LARGE(Table1[[#This Row],[D1]:[C1]],1)</f>
        <v>24</v>
      </c>
      <c r="T76" s="38" t="n">
        <f aca="false">LARGE(Table1[[#This Row],[D1]:[C1]],2)</f>
        <v>16</v>
      </c>
      <c r="U76" s="38" t="n">
        <f aca="false">LARGE(Table1[[#This Row],[D1]:[C1]],3)</f>
        <v>13</v>
      </c>
      <c r="V76" s="38" t="n">
        <f aca="false">LARGE(Table1[[#This Row],[D1]:[C1]],4)</f>
        <v>6</v>
      </c>
      <c r="W76" s="39" t="n">
        <f aca="false">LARGE(Table1[[#This Row],[D2]:[C2]],1)</f>
        <v>20</v>
      </c>
      <c r="X76" s="39" t="n">
        <f aca="false">LARGE(Table1[[#This Row],[D2]:[C2]],2)</f>
        <v>18.5</v>
      </c>
      <c r="Y76" s="39" t="n">
        <f aca="false">LARGE(Table1[[#This Row],[D2]:[C2]],3)</f>
        <v>18</v>
      </c>
      <c r="Z76" s="39" t="n">
        <f aca="false">LARGE(Table1[[#This Row],[D2]:[C2]],4)</f>
        <v>5</v>
      </c>
      <c r="AA76" s="40" t="n">
        <f aca="false">Table1[[#This Row],[DR1]]-Table1[[#This Row],[DR2]]</f>
        <v>7</v>
      </c>
      <c r="AB76" s="40" t="n">
        <f aca="false">Table1[[#This Row],[DR2]]-Table1[[#This Row],[DR3]]</f>
        <v>5</v>
      </c>
      <c r="AC76" s="40" t="n">
        <f aca="false">Table1[[#This Row],[DR3]]-Table1[[#This Row],[DR4]]</f>
        <v>3</v>
      </c>
      <c r="AD76" s="40" t="n">
        <f aca="false">(Table1[[#This Row],[a(D)]]+Table1[[#This Row],[b(D)]])/SUM(Table1[[#This Row],[a(D)]:[c(D)]])</f>
        <v>0.8</v>
      </c>
      <c r="AE76" s="40" t="n">
        <f aca="false">Table1[[#This Row],[a(D)]]^2/SQRT(Table1[[#This Row],[a(D)]]^2+Table1[[#This Row],[b(D)]]^2+Table1[[#This Row],[c(D)]]^2)</f>
        <v>5.37844873949483</v>
      </c>
      <c r="AF76" s="40" t="n">
        <f aca="false">Table1[[#This Row],[b(D)]]^2/SQRT(Table1[[#This Row],[a(D)]]^2+Table1[[#This Row],[b(D)]]^2+Table1[[#This Row],[c(D)]]^2)</f>
        <v>2.74410649974226</v>
      </c>
      <c r="AG76" s="40" t="n">
        <f aca="false">Table1[[#This Row],[c(D)]]^2/SQRT(Table1[[#This Row],[a(D)]]^2+Table1[[#This Row],[b(D)]]^2+Table1[[#This Row],[c(D)]]^2)</f>
        <v>0.987878339907213</v>
      </c>
      <c r="AH76" s="40" t="n">
        <f aca="false">Table1[[#This Row],[MR1]]-Table1[[#This Row],[MR2]]</f>
        <v>8</v>
      </c>
      <c r="AI76" s="40" t="n">
        <f aca="false">Table1[[#This Row],[MR2]]-Table1[[#This Row],[MR3]]</f>
        <v>3</v>
      </c>
      <c r="AJ76" s="40" t="n">
        <f aca="false">Table1[[#This Row],[MR3]]-Table1[[#This Row],[MR4]]</f>
        <v>7</v>
      </c>
      <c r="AK76" s="40" t="n">
        <f aca="false">(Table1[[#This Row],[a(M)]]+Table1[[#This Row],[b(M)]])/(Table1[[#This Row],[a(M)]]+Table1[[#This Row],[b(M)]]+Table1[[#This Row],[c(M)]])</f>
        <v>0.611111111111111</v>
      </c>
      <c r="AL76" s="40" t="n">
        <f aca="false">Table1[[#This Row],[a(M)]]^2/SQRT(Table1[[#This Row],[a(M)]]^2+Table1[[#This Row],[b(M)]]^2+Table1[[#This Row],[c(M)]]^2)</f>
        <v>5.79428774672119</v>
      </c>
      <c r="AM76" s="40" t="n">
        <f aca="false">Table1[[#This Row],[b(M)]]^2/SQRT(Table1[[#This Row],[a(M)]]^2+Table1[[#This Row],[b(M)]]^2+Table1[[#This Row],[c(M)]]^2)</f>
        <v>0.814821714382667</v>
      </c>
      <c r="AN76" s="40" t="n">
        <f aca="false">Table1[[#This Row],[c(M)]]^2/SQRT(Table1[[#This Row],[a(M)]]^2+Table1[[#This Row],[b(M)]]^2+Table1[[#This Row],[c(M)]]^2)</f>
        <v>4.43625155608341</v>
      </c>
      <c r="AO76" s="40" t="n">
        <f aca="false">Table1[[#This Row],[LR1]]-Table1[[#This Row],[LR2]]</f>
        <v>1.5</v>
      </c>
      <c r="AP76" s="40" t="n">
        <f aca="false">Table1[[#This Row],[LR2]]-Table1[[#This Row],[LR3]]</f>
        <v>0.5</v>
      </c>
      <c r="AQ76" s="40" t="n">
        <f aca="false">Table1[[#This Row],[LR3]]-Table1[[#This Row],[LR4]]</f>
        <v>13</v>
      </c>
      <c r="AR76" s="40" t="n">
        <f aca="false">(Table1[[#This Row],[a(L)]]+Table1[[#This Row],[b(L)]])/(Table1[[#This Row],[a(L)]]+Table1[[#This Row],[b(L)]]+Table1[[#This Row],[c(L)]])</f>
        <v>0.133333333333333</v>
      </c>
      <c r="AS76" s="40" t="n">
        <f aca="false">Table1[[#This Row],[a(L)]]^2/SQRT(Table1[[#This Row],[a(L)]]^2+Table1[[#This Row],[b(L)]]^2+Table1[[#This Row],[c(L)]]^2)</f>
        <v>0.171810798372273</v>
      </c>
      <c r="AT76" s="40" t="n">
        <f aca="false">Table1[[#This Row],[b(L)]]^2/SQRT(Table1[[#This Row],[a(L)]]^2+Table1[[#This Row],[b(L)]]^2+Table1[[#This Row],[c(L)]]^2)</f>
        <v>0.0190900887080303</v>
      </c>
      <c r="AU76" s="40" t="n">
        <f aca="false">Table1[[#This Row],[c(L)]]^2/SQRT(Table1[[#This Row],[a(L)]]^2+Table1[[#This Row],[b(L)]]^2+Table1[[#This Row],[c(L)]]^2)</f>
        <v>12.9048999666285</v>
      </c>
      <c r="AV76" s="41" t="n">
        <f aca="false">_xlfn.VAR.P(Table1[[#This Row],[D3]:[C3]])</f>
        <v>32.25</v>
      </c>
      <c r="AW76" s="41" t="n">
        <f aca="false">_xlfn.VAR.P(Table1[[#This Row],[D1]:[C1]])</f>
        <v>41.6875</v>
      </c>
      <c r="AX76" s="41" t="n">
        <f aca="false">_xlfn.VAR.P(Table1[[#This Row],[D2]:[C2]])</f>
        <v>36.421875</v>
      </c>
      <c r="AY76" s="42"/>
      <c r="AZ76" s="43"/>
      <c r="BA76" s="44"/>
      <c r="BB76" s="40" t="str">
        <f aca="false">IF(AND(Table1[[#This Row],[A1(D)]]&gt;Table1[[#This Row],[B1(D)]],Table1[[#This Row],[A1(D)]]&gt;Table1[[#This Row],[C1(D)]]),"1",IF(AND(Table1[[#This Row],[B1(D)]]&gt;Table1[[#This Row],[A1(D)]],Table1[[#This Row],[B1(D)]]&gt;Table1[[#This Row],[C1(D)]]),IF(Table1[[#This Row],[B1(D)]]&lt;6,"2*","2"),IF(AND(Table1[[#This Row],[C1(D)]]&gt;3.5*Table1[[#This Row],[A1(D)]],Table1[[#This Row],[C1(D)]]&gt;3.5*Table1[[#This Row],[B1(D)]],Table1[[#This Row],[A1(D)]]+Table1[[#This Row],[B1(D)]]&lt;2),"3","3*")))</f>
        <v>1</v>
      </c>
      <c r="BC76" s="40" t="str">
        <f aca="false">IF(AND(Table1[[#This Row],[A1(M)]]&gt;Table1[[#This Row],[B1(M)]],Table1[[#This Row],[A1(M)]]&gt;Table1[[#This Row],[C1(M)]]),"1",IF(AND(Table1[[#This Row],[B1(M)]]&gt;Table1[[#This Row],[A1(M)]],Table1[[#This Row],[B1(M)]]&gt;Table1[[#This Row],[C1(M)]]),IF(Table1[[#This Row],[B1(M)]]&lt;6,"2*","2"),IF(AND(Table1[[#This Row],[C1(M)]]&gt;3.5*Table1[[#This Row],[A1(M)]],Table1[[#This Row],[C1(M)]]&gt;3.5*Table1[[#This Row],[B1(M)]],Table1[[#This Row],[A1(M)]]+Table1[[#This Row],[B1(M)]]&lt;2),"3","3*")))</f>
        <v>1</v>
      </c>
      <c r="BD76" s="40" t="str">
        <f aca="false">IF(AND(Table1[[#This Row],[A1(L)]]&gt;Table1[[#This Row],[B1(L)]],Table1[[#This Row],[A1(L)]]&gt;Table1[[#This Row],[C1(L)]]),"1",IF(AND(Table1[[#This Row],[B1(L)]]&gt;Table1[[#This Row],[A1(L)]],Table1[[#This Row],[B1(L)]]&gt;Table1[[#This Row],[C1(L)]]),IF(Table1[[#This Row],[B1(L)]]&lt;6,"2*","2"),IF(AND(Table1[[#This Row],[C1(L)]]&gt;3.5*Table1[[#This Row],[A1(L)]],Table1[[#This Row],[C1(L)]]&gt;3.5*Table1[[#This Row],[B1(L)]],Table1[[#This Row],[A1(L)]]+Table1[[#This Row],[B1(L)]]&lt;2),"3","3*")))</f>
        <v>3</v>
      </c>
      <c r="BE76" s="45"/>
      <c r="BF76" s="45"/>
      <c r="BG76" s="45"/>
      <c r="BH76" s="46" t="n">
        <v>4</v>
      </c>
      <c r="BI76" s="46" t="n">
        <v>12</v>
      </c>
      <c r="BJ76" s="46" t="str">
        <f aca="false">VLOOKUP(Table1[[#This Row],[Man Pri]],Key!$B$1:$D$15,2,FALSE())</f>
        <v>C</v>
      </c>
      <c r="BK76" s="46" t="n">
        <f aca="false">VLOOKUP(Table1[[#This Row],[Man Pri]],Key!$B$1:$D$15,3,FALSE())</f>
        <v>1</v>
      </c>
      <c r="BL76" s="46" t="str">
        <f aca="false">VLOOKUP(Table1[[#This Row],[Man Sec]],Key!$B$1:$D$15,2,FALSE())</f>
        <v>DIC</v>
      </c>
      <c r="BM76" s="46" t="n">
        <f aca="false">VLOOKUP(Table1[[#This Row],[Man Sec]],Key!$B$1:$D$15,3,FALSE())</f>
        <v>3</v>
      </c>
      <c r="BN76" s="45"/>
      <c r="BO76" s="45"/>
      <c r="BP76" s="45"/>
      <c r="BQ76" s="47"/>
      <c r="BR76" s="47"/>
      <c r="BS76" s="47"/>
      <c r="BT76" s="48"/>
      <c r="BU76" s="48"/>
      <c r="BV76" s="48"/>
      <c r="BW76" s="47" t="e">
        <f aca="false">VLOOKUP(Table1[[#This Row],[AI Pr]],Key!$A$1:$B$15,2,0)</f>
        <v>#N/A</v>
      </c>
      <c r="BX76" s="48" t="e">
        <f aca="false">VLOOKUP(Table1[[#This Row],[AI Sec]],Key!$A$1:$B$15,2,0)</f>
        <v>#N/A</v>
      </c>
      <c r="BY76" s="49" t="e">
        <f aca="false">IF(AND(BW76=BH76,BX76=BI76),"Both Match",IF(BW76=BH76,"Sec Missed",IF(BX76=BI76,"Pri Missed",IF(AND(BW76=BI76,BX76=BH76),"Interchanged","Both Missed"))))</f>
        <v>#N/A</v>
      </c>
      <c r="FJ76" s="0"/>
    </row>
    <row r="77" customFormat="false" ht="48" hidden="false" customHeight="true" outlineLevel="0" collapsed="false">
      <c r="A77" s="36" t="n">
        <v>2149</v>
      </c>
      <c r="B77" s="36" t="n">
        <v>2149</v>
      </c>
      <c r="C77" s="36" t="n">
        <v>16</v>
      </c>
      <c r="D77" s="36" t="n">
        <v>22</v>
      </c>
      <c r="E77" s="36" t="n">
        <v>10</v>
      </c>
      <c r="F77" s="36" t="n">
        <v>21</v>
      </c>
      <c r="G77" s="36" t="n">
        <v>21</v>
      </c>
      <c r="H77" s="36" t="n">
        <v>12</v>
      </c>
      <c r="I77" s="36" t="n">
        <v>9</v>
      </c>
      <c r="J77" s="36" t="n">
        <v>14</v>
      </c>
      <c r="K77" s="36" t="n">
        <v>18</v>
      </c>
      <c r="L77" s="36" t="n">
        <v>17.5</v>
      </c>
      <c r="M77" s="36" t="n">
        <v>8</v>
      </c>
      <c r="N77" s="36" t="n">
        <v>18</v>
      </c>
      <c r="AH77" s="1"/>
    </row>
    <row r="78" customFormat="false" ht="48" hidden="false" customHeight="true" outlineLevel="0" collapsed="false">
      <c r="A78" s="36" t="n">
        <v>2150</v>
      </c>
      <c r="B78" s="36" t="n">
        <v>2150</v>
      </c>
      <c r="C78" s="36" t="n">
        <v>20</v>
      </c>
      <c r="D78" s="36" t="n">
        <v>22</v>
      </c>
      <c r="E78" s="36" t="n">
        <v>13</v>
      </c>
      <c r="F78" s="36" t="n">
        <v>9</v>
      </c>
      <c r="G78" s="36" t="n">
        <v>25</v>
      </c>
      <c r="H78" s="36" t="n">
        <v>4</v>
      </c>
      <c r="I78" s="36" t="n">
        <v>2</v>
      </c>
      <c r="J78" s="36" t="n">
        <v>22</v>
      </c>
      <c r="K78" s="36" t="n">
        <v>23</v>
      </c>
      <c r="L78" s="36" t="n">
        <v>12</v>
      </c>
      <c r="M78" s="36" t="n">
        <v>6</v>
      </c>
      <c r="N78" s="36" t="n">
        <v>16</v>
      </c>
      <c r="AH78" s="1"/>
    </row>
    <row r="79" customFormat="false" ht="48" hidden="false" customHeight="true" outlineLevel="0" collapsed="false">
      <c r="A79" s="36" t="n">
        <v>2151</v>
      </c>
      <c r="B79" s="36" t="n">
        <v>2151</v>
      </c>
      <c r="C79" s="36" t="n">
        <v>19</v>
      </c>
      <c r="D79" s="36" t="n">
        <v>25</v>
      </c>
      <c r="E79" s="36" t="n">
        <v>3</v>
      </c>
      <c r="F79" s="36" t="n">
        <v>19</v>
      </c>
      <c r="G79" s="36" t="n">
        <v>21</v>
      </c>
      <c r="H79" s="36" t="n">
        <v>12</v>
      </c>
      <c r="I79" s="36" t="n">
        <v>4</v>
      </c>
      <c r="J79" s="36" t="n">
        <v>22</v>
      </c>
      <c r="K79" s="36" t="n">
        <v>19</v>
      </c>
      <c r="L79" s="36" t="n">
        <v>20</v>
      </c>
      <c r="M79" s="36" t="n">
        <v>3</v>
      </c>
      <c r="N79" s="36" t="n">
        <v>20</v>
      </c>
      <c r="AH79" s="1"/>
    </row>
    <row r="80" customFormat="false" ht="48" hidden="false" customHeight="true" outlineLevel="0" collapsed="false">
      <c r="A80" s="36" t="n">
        <v>2152</v>
      </c>
      <c r="B80" s="36" t="n">
        <v>2152</v>
      </c>
      <c r="C80" s="36" t="n">
        <v>19</v>
      </c>
      <c r="D80" s="36" t="n">
        <v>22</v>
      </c>
      <c r="E80" s="36" t="n">
        <v>10</v>
      </c>
      <c r="F80" s="36" t="n">
        <v>19</v>
      </c>
      <c r="G80" s="36" t="n">
        <v>14</v>
      </c>
      <c r="H80" s="36" t="n">
        <v>16</v>
      </c>
      <c r="I80" s="36" t="n">
        <v>12</v>
      </c>
      <c r="J80" s="36" t="n">
        <v>16</v>
      </c>
      <c r="K80" s="36" t="n">
        <v>16</v>
      </c>
      <c r="L80" s="36" t="n">
        <v>19</v>
      </c>
      <c r="M80" s="36" t="n">
        <v>9.5</v>
      </c>
      <c r="N80" s="36" t="n">
        <v>18</v>
      </c>
      <c r="AH80" s="1"/>
    </row>
    <row r="81" customFormat="false" ht="48" hidden="false" customHeight="true" outlineLevel="0" collapsed="false">
      <c r="A81" s="36" t="n">
        <v>2153</v>
      </c>
      <c r="B81" s="36" t="n">
        <v>2153</v>
      </c>
      <c r="C81" s="36" t="n">
        <v>22.5</v>
      </c>
      <c r="D81" s="36" t="n">
        <v>12</v>
      </c>
      <c r="E81" s="36" t="n">
        <v>11</v>
      </c>
      <c r="F81" s="36" t="n">
        <v>19</v>
      </c>
      <c r="G81" s="36" t="n">
        <v>12</v>
      </c>
      <c r="H81" s="36" t="n">
        <v>25</v>
      </c>
      <c r="I81" s="36" t="n">
        <v>5</v>
      </c>
      <c r="J81" s="36" t="n">
        <v>16</v>
      </c>
      <c r="K81" s="36" t="n">
        <v>17</v>
      </c>
      <c r="L81" s="36" t="n">
        <v>17.5</v>
      </c>
      <c r="M81" s="36" t="n">
        <v>7</v>
      </c>
      <c r="N81" s="36" t="n">
        <v>18</v>
      </c>
      <c r="AH81" s="1"/>
    </row>
    <row r="82" customFormat="false" ht="48" hidden="false" customHeight="true" outlineLevel="0" collapsed="false">
      <c r="A82" s="36" t="n">
        <v>2154</v>
      </c>
      <c r="B82" s="36" t="n">
        <v>2154</v>
      </c>
      <c r="C82" s="36" t="n">
        <v>19</v>
      </c>
      <c r="D82" s="36" t="n">
        <v>25</v>
      </c>
      <c r="E82" s="36" t="n">
        <v>10</v>
      </c>
      <c r="F82" s="36" t="n">
        <v>13</v>
      </c>
      <c r="G82" s="36" t="n">
        <v>18</v>
      </c>
      <c r="H82" s="36" t="n">
        <v>20</v>
      </c>
      <c r="I82" s="36" t="n">
        <v>12</v>
      </c>
      <c r="J82" s="36" t="n">
        <v>14</v>
      </c>
      <c r="K82" s="36" t="n">
        <v>17</v>
      </c>
      <c r="L82" s="36" t="n">
        <v>23.5</v>
      </c>
      <c r="M82" s="36" t="n">
        <v>9.5</v>
      </c>
      <c r="N82" s="36" t="n">
        <v>12</v>
      </c>
      <c r="AH82" s="1"/>
    </row>
    <row r="83" customFormat="false" ht="48" hidden="false" customHeight="true" outlineLevel="0" collapsed="false">
      <c r="A83" s="36" t="n">
        <v>2155</v>
      </c>
      <c r="B83" s="36" t="n">
        <v>2155</v>
      </c>
      <c r="C83" s="36" t="n">
        <v>20</v>
      </c>
      <c r="D83" s="36" t="n">
        <v>16</v>
      </c>
      <c r="E83" s="36" t="n">
        <v>10</v>
      </c>
      <c r="F83" s="36" t="n">
        <v>19</v>
      </c>
      <c r="G83" s="36" t="n">
        <v>24</v>
      </c>
      <c r="H83" s="36" t="n">
        <v>3</v>
      </c>
      <c r="I83" s="36" t="n">
        <v>9</v>
      </c>
      <c r="J83" s="36" t="n">
        <v>18.5</v>
      </c>
      <c r="K83" s="36" t="n">
        <v>22</v>
      </c>
      <c r="L83" s="36" t="n">
        <v>8</v>
      </c>
      <c r="M83" s="36" t="n">
        <v>8</v>
      </c>
      <c r="N83" s="36" t="n">
        <v>19</v>
      </c>
      <c r="AH83" s="1"/>
    </row>
    <row r="84" customFormat="false" ht="48" hidden="false" customHeight="true" outlineLevel="0" collapsed="false">
      <c r="A84" s="36" t="n">
        <v>2156</v>
      </c>
      <c r="B84" s="36" t="n">
        <v>2156</v>
      </c>
      <c r="C84" s="36" t="n">
        <v>12</v>
      </c>
      <c r="D84" s="36" t="n">
        <v>14</v>
      </c>
      <c r="E84" s="36" t="n">
        <v>10</v>
      </c>
      <c r="F84" s="36" t="n">
        <v>23</v>
      </c>
      <c r="G84" s="36" t="n">
        <v>12</v>
      </c>
      <c r="H84" s="36" t="n">
        <v>20</v>
      </c>
      <c r="I84" s="36" t="n">
        <v>9</v>
      </c>
      <c r="J84" s="36" t="n">
        <v>22</v>
      </c>
      <c r="K84" s="36" t="n">
        <v>12</v>
      </c>
      <c r="L84" s="36" t="n">
        <v>16</v>
      </c>
      <c r="M84" s="36" t="n">
        <v>8</v>
      </c>
      <c r="N84" s="36" t="n">
        <v>23</v>
      </c>
      <c r="AH84" s="1"/>
    </row>
    <row r="85" customFormat="false" ht="48" hidden="false" customHeight="true" outlineLevel="0" collapsed="false">
      <c r="A85" s="36" t="n">
        <v>2157</v>
      </c>
      <c r="B85" s="36" t="n">
        <v>2157</v>
      </c>
      <c r="C85" s="36" t="n">
        <v>14</v>
      </c>
      <c r="D85" s="36" t="n">
        <v>22</v>
      </c>
      <c r="E85" s="36" t="n">
        <v>13</v>
      </c>
      <c r="F85" s="36" t="n">
        <v>16</v>
      </c>
      <c r="G85" s="36" t="n">
        <v>14</v>
      </c>
      <c r="H85" s="36" t="n">
        <v>23.5</v>
      </c>
      <c r="I85" s="36" t="n">
        <v>12</v>
      </c>
      <c r="J85" s="36" t="n">
        <v>11</v>
      </c>
      <c r="K85" s="36" t="n">
        <v>14.5</v>
      </c>
      <c r="L85" s="36" t="n">
        <v>22</v>
      </c>
      <c r="M85" s="36" t="n">
        <v>12</v>
      </c>
      <c r="N85" s="36" t="n">
        <v>12</v>
      </c>
      <c r="AH85" s="1"/>
    </row>
    <row r="86" customFormat="false" ht="48" hidden="false" customHeight="true" outlineLevel="0" collapsed="false">
      <c r="A86" s="36" t="n">
        <v>2158</v>
      </c>
      <c r="B86" s="36" t="n">
        <v>2158</v>
      </c>
      <c r="C86" s="36" t="n">
        <v>16</v>
      </c>
      <c r="D86" s="36" t="n">
        <v>14</v>
      </c>
      <c r="E86" s="36" t="n">
        <v>11</v>
      </c>
      <c r="F86" s="36" t="n">
        <v>26</v>
      </c>
      <c r="G86" s="36" t="n">
        <v>20</v>
      </c>
      <c r="H86" s="36" t="n">
        <v>10</v>
      </c>
      <c r="I86" s="36" t="n">
        <v>9</v>
      </c>
      <c r="J86" s="36" t="n">
        <v>18.5</v>
      </c>
      <c r="K86" s="36" t="n">
        <v>17</v>
      </c>
      <c r="L86" s="36" t="n">
        <v>11</v>
      </c>
      <c r="M86" s="36" t="n">
        <v>9.5</v>
      </c>
      <c r="N86" s="36" t="n">
        <v>24</v>
      </c>
      <c r="AH86" s="1"/>
    </row>
    <row r="87" customFormat="false" ht="48" hidden="false" customHeight="true" outlineLevel="0" collapsed="false">
      <c r="A87" s="36" t="n">
        <v>2159</v>
      </c>
      <c r="B87" s="36" t="n">
        <v>2159</v>
      </c>
      <c r="C87" s="36" t="n">
        <v>14</v>
      </c>
      <c r="D87" s="36" t="n">
        <v>20</v>
      </c>
      <c r="E87" s="36" t="n">
        <v>10</v>
      </c>
      <c r="F87" s="36" t="n">
        <v>24</v>
      </c>
      <c r="G87" s="36" t="n">
        <v>11</v>
      </c>
      <c r="H87" s="36" t="n">
        <v>10</v>
      </c>
      <c r="I87" s="36" t="n">
        <v>9</v>
      </c>
      <c r="J87" s="36" t="n">
        <v>25</v>
      </c>
      <c r="K87" s="36" t="n">
        <v>12</v>
      </c>
      <c r="L87" s="36" t="n">
        <v>14</v>
      </c>
      <c r="M87" s="36" t="n">
        <v>8</v>
      </c>
      <c r="N87" s="36" t="n">
        <v>25.1666666666667</v>
      </c>
      <c r="AH87" s="1"/>
    </row>
    <row r="88" customFormat="false" ht="48" hidden="false" customHeight="true" outlineLevel="0" collapsed="false">
      <c r="A88" s="36" t="n">
        <v>2160</v>
      </c>
      <c r="B88" s="36" t="n">
        <v>2160</v>
      </c>
      <c r="C88" s="36" t="n">
        <v>12</v>
      </c>
      <c r="D88" s="36" t="n">
        <v>22</v>
      </c>
      <c r="E88" s="36" t="n">
        <v>11</v>
      </c>
      <c r="F88" s="36" t="n">
        <v>21</v>
      </c>
      <c r="G88" s="36" t="n">
        <v>24</v>
      </c>
      <c r="H88" s="36" t="n">
        <v>10</v>
      </c>
      <c r="I88" s="36" t="n">
        <v>5</v>
      </c>
      <c r="J88" s="36" t="n">
        <v>18.5</v>
      </c>
      <c r="K88" s="36" t="n">
        <v>18</v>
      </c>
      <c r="L88" s="36" t="n">
        <v>16</v>
      </c>
      <c r="M88" s="36" t="n">
        <v>7</v>
      </c>
      <c r="N88" s="36" t="n">
        <v>20</v>
      </c>
      <c r="AH88" s="1"/>
    </row>
    <row r="89" customFormat="false" ht="48" hidden="false" customHeight="true" outlineLevel="0" collapsed="false">
      <c r="A89" s="36" t="n">
        <v>2161</v>
      </c>
      <c r="B89" s="36" t="n">
        <v>2161</v>
      </c>
      <c r="C89" s="36" t="n">
        <v>19</v>
      </c>
      <c r="D89" s="36" t="n">
        <v>16</v>
      </c>
      <c r="E89" s="36" t="n">
        <v>18</v>
      </c>
      <c r="F89" s="36" t="n">
        <v>9</v>
      </c>
      <c r="G89" s="36" t="n">
        <v>21</v>
      </c>
      <c r="H89" s="36" t="n">
        <v>20</v>
      </c>
      <c r="I89" s="36" t="n">
        <v>7</v>
      </c>
      <c r="J89" s="36" t="n">
        <v>11</v>
      </c>
      <c r="K89" s="36" t="n">
        <v>19</v>
      </c>
      <c r="L89" s="36" t="n">
        <v>17.5</v>
      </c>
      <c r="M89" s="36" t="n">
        <v>12</v>
      </c>
      <c r="N89" s="36" t="n">
        <v>9.5</v>
      </c>
      <c r="AH89" s="1"/>
    </row>
    <row r="90" customFormat="false" ht="48" hidden="false" customHeight="true" outlineLevel="0" collapsed="false">
      <c r="A90" s="36" t="n">
        <v>2162</v>
      </c>
      <c r="B90" s="36" t="n">
        <v>2162</v>
      </c>
      <c r="C90" s="36" t="n">
        <v>14</v>
      </c>
      <c r="D90" s="36" t="n">
        <v>20</v>
      </c>
      <c r="E90" s="36" t="n">
        <v>10</v>
      </c>
      <c r="F90" s="36" t="n">
        <v>26</v>
      </c>
      <c r="G90" s="36" t="n">
        <v>25</v>
      </c>
      <c r="H90" s="36" t="n">
        <v>23.5</v>
      </c>
      <c r="I90" s="36" t="n">
        <v>1.82352941176471</v>
      </c>
      <c r="J90" s="36" t="n">
        <v>18.5</v>
      </c>
      <c r="K90" s="36" t="n">
        <v>20</v>
      </c>
      <c r="L90" s="36" t="n">
        <v>20</v>
      </c>
      <c r="M90" s="36" t="n">
        <v>2.9</v>
      </c>
      <c r="N90" s="36" t="n">
        <v>24</v>
      </c>
      <c r="AH90" s="1"/>
    </row>
    <row r="91" customFormat="false" ht="48" hidden="false" customHeight="true" outlineLevel="0" collapsed="false">
      <c r="A91" s="36" t="n">
        <v>2163</v>
      </c>
      <c r="B91" s="36" t="n">
        <v>2163</v>
      </c>
      <c r="C91" s="36" t="n">
        <v>20</v>
      </c>
      <c r="D91" s="36" t="n">
        <v>22</v>
      </c>
      <c r="E91" s="36" t="n">
        <v>4</v>
      </c>
      <c r="F91" s="36" t="n">
        <v>19</v>
      </c>
      <c r="G91" s="36" t="n">
        <v>27</v>
      </c>
      <c r="H91" s="36" t="n">
        <v>10</v>
      </c>
      <c r="I91" s="36" t="n">
        <v>2</v>
      </c>
      <c r="J91" s="36" t="n">
        <v>14</v>
      </c>
      <c r="K91" s="36" t="n">
        <v>24</v>
      </c>
      <c r="L91" s="36" t="n">
        <v>16</v>
      </c>
      <c r="M91" s="36" t="n">
        <v>3</v>
      </c>
      <c r="N91" s="36" t="n">
        <v>16</v>
      </c>
      <c r="AH91" s="1"/>
    </row>
    <row r="92" customFormat="false" ht="48" hidden="false" customHeight="true" outlineLevel="0" collapsed="false">
      <c r="A92" s="36" t="n">
        <v>2164</v>
      </c>
      <c r="B92" s="36" t="n">
        <v>2164</v>
      </c>
      <c r="C92" s="36" t="n">
        <v>22.5</v>
      </c>
      <c r="D92" s="36" t="n">
        <v>14</v>
      </c>
      <c r="E92" s="36" t="n">
        <v>10</v>
      </c>
      <c r="F92" s="36" t="n">
        <v>13</v>
      </c>
      <c r="G92" s="36" t="n">
        <v>18</v>
      </c>
      <c r="H92" s="36" t="n">
        <v>20</v>
      </c>
      <c r="I92" s="36" t="n">
        <v>18</v>
      </c>
      <c r="J92" s="36" t="n">
        <v>6</v>
      </c>
      <c r="K92" s="36" t="n">
        <v>19</v>
      </c>
      <c r="L92" s="36" t="n">
        <v>16</v>
      </c>
      <c r="M92" s="36" t="n">
        <v>12</v>
      </c>
      <c r="N92" s="36" t="n">
        <v>8</v>
      </c>
      <c r="AH92" s="1"/>
    </row>
    <row r="93" customFormat="false" ht="48" hidden="false" customHeight="true" outlineLevel="0" collapsed="false">
      <c r="A93" s="36" t="n">
        <v>2165</v>
      </c>
      <c r="B93" s="36" t="n">
        <v>2165</v>
      </c>
      <c r="C93" s="36" t="n">
        <v>22.5</v>
      </c>
      <c r="D93" s="36" t="n">
        <v>6</v>
      </c>
      <c r="E93" s="36" t="n">
        <v>13</v>
      </c>
      <c r="F93" s="36" t="n">
        <v>21</v>
      </c>
      <c r="G93" s="36" t="n">
        <v>20</v>
      </c>
      <c r="H93" s="36" t="n">
        <v>2.75</v>
      </c>
      <c r="I93" s="36" t="n">
        <v>18</v>
      </c>
      <c r="J93" s="36" t="n">
        <v>24</v>
      </c>
      <c r="K93" s="36" t="n">
        <v>20</v>
      </c>
      <c r="L93" s="36" t="n">
        <v>2.88888888888889</v>
      </c>
      <c r="M93" s="36" t="n">
        <v>14</v>
      </c>
      <c r="N93" s="36" t="n">
        <v>23</v>
      </c>
      <c r="AH93" s="1"/>
    </row>
    <row r="94" customFormat="false" ht="48" hidden="false" customHeight="true" outlineLevel="0" collapsed="false">
      <c r="A94" s="36" t="n">
        <v>2166</v>
      </c>
      <c r="B94" s="36" t="n">
        <v>2166</v>
      </c>
      <c r="C94" s="36" t="n">
        <v>20</v>
      </c>
      <c r="D94" s="36" t="n">
        <v>14</v>
      </c>
      <c r="E94" s="36" t="n">
        <v>15</v>
      </c>
      <c r="F94" s="36" t="n">
        <v>13</v>
      </c>
      <c r="G94" s="36" t="n">
        <v>20</v>
      </c>
      <c r="H94" s="36" t="n">
        <v>4</v>
      </c>
      <c r="I94" s="36" t="n">
        <v>15</v>
      </c>
      <c r="J94" s="36" t="n">
        <v>22</v>
      </c>
      <c r="K94" s="36" t="n">
        <v>19</v>
      </c>
      <c r="L94" s="36" t="n">
        <v>8</v>
      </c>
      <c r="M94" s="36" t="n">
        <v>14</v>
      </c>
      <c r="N94" s="36" t="n">
        <v>18</v>
      </c>
      <c r="AH94" s="1"/>
    </row>
    <row r="95" customFormat="false" ht="48" hidden="false" customHeight="true" outlineLevel="0" collapsed="false">
      <c r="A95" s="36" t="n">
        <v>2167</v>
      </c>
      <c r="B95" s="36" t="n">
        <v>2167</v>
      </c>
      <c r="C95" s="36" t="n">
        <v>19</v>
      </c>
      <c r="D95" s="36" t="n">
        <v>12</v>
      </c>
      <c r="E95" s="36" t="n">
        <v>10</v>
      </c>
      <c r="F95" s="36" t="n">
        <v>26</v>
      </c>
      <c r="G95" s="36" t="n">
        <v>25</v>
      </c>
      <c r="H95" s="36" t="n">
        <v>3</v>
      </c>
      <c r="I95" s="36" t="n">
        <v>15</v>
      </c>
      <c r="J95" s="36" t="n">
        <v>14</v>
      </c>
      <c r="K95" s="36" t="n">
        <v>22</v>
      </c>
      <c r="L95" s="36" t="n">
        <v>6</v>
      </c>
      <c r="M95" s="36" t="n">
        <v>11</v>
      </c>
      <c r="N95" s="36" t="n">
        <v>21</v>
      </c>
      <c r="AH95" s="1"/>
    </row>
    <row r="96" customFormat="false" ht="48" hidden="false" customHeight="true" outlineLevel="0" collapsed="false">
      <c r="A96" s="36" t="n">
        <v>2168</v>
      </c>
      <c r="B96" s="36" t="n">
        <v>2168</v>
      </c>
      <c r="C96" s="36" t="n">
        <v>19</v>
      </c>
      <c r="D96" s="36" t="n">
        <v>12</v>
      </c>
      <c r="E96" s="36" t="n">
        <v>10</v>
      </c>
      <c r="F96" s="36" t="n">
        <v>26</v>
      </c>
      <c r="G96" s="36" t="n">
        <v>14</v>
      </c>
      <c r="H96" s="36" t="n">
        <v>7</v>
      </c>
      <c r="I96" s="36" t="n">
        <v>18</v>
      </c>
      <c r="J96" s="36" t="n">
        <v>18.5</v>
      </c>
      <c r="K96" s="36" t="n">
        <v>16</v>
      </c>
      <c r="L96" s="36" t="n">
        <v>8</v>
      </c>
      <c r="M96" s="36" t="n">
        <v>12</v>
      </c>
      <c r="N96" s="36" t="n">
        <v>24</v>
      </c>
      <c r="AH96" s="1"/>
    </row>
    <row r="97" customFormat="false" ht="48" hidden="false" customHeight="true" outlineLevel="0" collapsed="false">
      <c r="A97" s="36" t="n">
        <v>2169</v>
      </c>
      <c r="B97" s="36" t="n">
        <v>2169</v>
      </c>
      <c r="C97" s="36" t="n">
        <v>14</v>
      </c>
      <c r="D97" s="36" t="n">
        <v>6</v>
      </c>
      <c r="E97" s="36" t="n">
        <v>15</v>
      </c>
      <c r="F97" s="36" t="n">
        <v>21</v>
      </c>
      <c r="G97" s="36" t="n">
        <v>11</v>
      </c>
      <c r="H97" s="36" t="n">
        <v>4</v>
      </c>
      <c r="I97" s="36" t="n">
        <v>26</v>
      </c>
      <c r="J97" s="36" t="n">
        <v>22</v>
      </c>
      <c r="K97" s="36" t="n">
        <v>12</v>
      </c>
      <c r="L97" s="36" t="n">
        <v>4</v>
      </c>
      <c r="M97" s="36" t="n">
        <v>19</v>
      </c>
      <c r="N97" s="36" t="n">
        <v>21</v>
      </c>
      <c r="AH97" s="1"/>
    </row>
    <row r="98" customFormat="false" ht="48" hidden="false" customHeight="true" outlineLevel="0" collapsed="false">
      <c r="A98" s="36" t="n">
        <v>2170</v>
      </c>
      <c r="B98" s="36" t="n">
        <v>2170</v>
      </c>
      <c r="C98" s="36" t="n">
        <v>16</v>
      </c>
      <c r="D98" s="36" t="n">
        <v>22</v>
      </c>
      <c r="E98" s="36" t="n">
        <v>11</v>
      </c>
      <c r="F98" s="36" t="n">
        <v>16</v>
      </c>
      <c r="G98" s="36" t="n">
        <v>25</v>
      </c>
      <c r="H98" s="36" t="n">
        <v>12</v>
      </c>
      <c r="I98" s="36" t="n">
        <v>4</v>
      </c>
      <c r="J98" s="36" t="n">
        <v>16</v>
      </c>
      <c r="K98" s="36" t="n">
        <v>21</v>
      </c>
      <c r="L98" s="36" t="n">
        <v>17.5</v>
      </c>
      <c r="M98" s="36" t="n">
        <v>6</v>
      </c>
      <c r="N98" s="36" t="n">
        <v>16</v>
      </c>
      <c r="AH98" s="1"/>
    </row>
    <row r="99" customFormat="false" ht="48" hidden="false" customHeight="true" outlineLevel="0" collapsed="false">
      <c r="A99" s="36" t="n">
        <v>2171</v>
      </c>
      <c r="B99" s="36" t="n">
        <v>2171</v>
      </c>
      <c r="C99" s="36" t="n">
        <v>19</v>
      </c>
      <c r="D99" s="36" t="n">
        <v>16</v>
      </c>
      <c r="E99" s="36" t="n">
        <v>13</v>
      </c>
      <c r="F99" s="36" t="n">
        <v>16</v>
      </c>
      <c r="G99" s="36" t="n">
        <v>22</v>
      </c>
      <c r="H99" s="36" t="n">
        <v>12</v>
      </c>
      <c r="I99" s="36" t="n">
        <v>12</v>
      </c>
      <c r="J99" s="36" t="n">
        <v>8</v>
      </c>
      <c r="K99" s="36" t="n">
        <v>20</v>
      </c>
      <c r="L99" s="36" t="n">
        <v>14</v>
      </c>
      <c r="M99" s="36" t="n">
        <v>12</v>
      </c>
      <c r="N99" s="36" t="n">
        <v>11</v>
      </c>
      <c r="AH99" s="1"/>
    </row>
    <row r="100" customFormat="false" ht="48" hidden="false" customHeight="true" outlineLevel="0" collapsed="false">
      <c r="A100" s="36" t="n">
        <v>2172</v>
      </c>
      <c r="B100" s="36" t="n">
        <v>2172</v>
      </c>
      <c r="C100" s="36" t="n">
        <v>23</v>
      </c>
      <c r="D100" s="36" t="n">
        <v>14</v>
      </c>
      <c r="E100" s="36" t="n">
        <v>7</v>
      </c>
      <c r="F100" s="36" t="n">
        <v>21</v>
      </c>
      <c r="G100" s="36" t="n">
        <v>21</v>
      </c>
      <c r="H100" s="36" t="n">
        <v>16</v>
      </c>
      <c r="I100" s="36" t="n">
        <v>9</v>
      </c>
      <c r="J100" s="36" t="n">
        <v>8</v>
      </c>
      <c r="K100" s="36" t="n">
        <v>22</v>
      </c>
      <c r="L100" s="36" t="n">
        <v>14</v>
      </c>
      <c r="M100" s="36" t="n">
        <v>7</v>
      </c>
      <c r="N100" s="36" t="n">
        <v>14</v>
      </c>
      <c r="AH100" s="1"/>
    </row>
    <row r="101" customFormat="false" ht="48" hidden="false" customHeight="true" outlineLevel="0" collapsed="false">
      <c r="A101" s="36" t="n">
        <v>2173</v>
      </c>
      <c r="B101" s="36" t="n">
        <v>2173</v>
      </c>
      <c r="C101" s="36" t="n">
        <v>5</v>
      </c>
      <c r="D101" s="36" t="n">
        <v>25</v>
      </c>
      <c r="E101" s="36" t="n">
        <v>10</v>
      </c>
      <c r="F101" s="36" t="n">
        <v>24</v>
      </c>
      <c r="G101" s="36" t="n">
        <v>20</v>
      </c>
      <c r="H101" s="36" t="n">
        <v>25</v>
      </c>
      <c r="I101" s="36" t="n">
        <v>2</v>
      </c>
      <c r="J101" s="36" t="n">
        <v>16</v>
      </c>
      <c r="K101" s="36" t="n">
        <v>14</v>
      </c>
      <c r="L101" s="36" t="n">
        <v>24.25</v>
      </c>
      <c r="M101" s="36" t="n">
        <v>4</v>
      </c>
      <c r="N101" s="36" t="n">
        <v>21</v>
      </c>
      <c r="AH101" s="1"/>
    </row>
    <row r="102" customFormat="false" ht="48" hidden="false" customHeight="true" outlineLevel="0" collapsed="false">
      <c r="A102" s="36" t="n">
        <v>2174</v>
      </c>
      <c r="B102" s="36" t="n">
        <v>2174</v>
      </c>
      <c r="C102" s="36" t="n">
        <v>3</v>
      </c>
      <c r="D102" s="36" t="n">
        <v>1</v>
      </c>
      <c r="E102" s="36" t="n">
        <v>1</v>
      </c>
      <c r="F102" s="36" t="n">
        <v>1</v>
      </c>
      <c r="G102" s="36" t="n">
        <v>28</v>
      </c>
      <c r="H102" s="36" t="n">
        <v>28</v>
      </c>
      <c r="I102" s="36" t="n">
        <v>28</v>
      </c>
      <c r="J102" s="36" t="n">
        <v>28</v>
      </c>
      <c r="K102" s="36" t="n">
        <v>20</v>
      </c>
      <c r="L102" s="36" t="n">
        <v>12</v>
      </c>
      <c r="M102" s="36" t="n">
        <v>9.5</v>
      </c>
      <c r="N102" s="36" t="n">
        <v>18</v>
      </c>
      <c r="AH102" s="1"/>
    </row>
    <row r="103" customFormat="false" ht="48" hidden="false" customHeight="true" outlineLevel="0" collapsed="false">
      <c r="A103" s="36" t="n">
        <v>2175</v>
      </c>
      <c r="B103" s="36" t="n">
        <v>2175</v>
      </c>
      <c r="C103" s="36" t="n">
        <v>20</v>
      </c>
      <c r="D103" s="36" t="n">
        <v>16</v>
      </c>
      <c r="E103" s="36" t="n">
        <v>7</v>
      </c>
      <c r="F103" s="36" t="n">
        <v>9</v>
      </c>
      <c r="G103" s="36" t="n">
        <v>24</v>
      </c>
      <c r="H103" s="36" t="n">
        <v>20</v>
      </c>
      <c r="I103" s="36" t="n">
        <v>2</v>
      </c>
      <c r="J103" s="36" t="n">
        <v>25</v>
      </c>
      <c r="K103" s="36" t="n">
        <v>22</v>
      </c>
      <c r="L103" s="36" t="n">
        <v>17.5</v>
      </c>
      <c r="M103" s="36" t="n">
        <v>3.5</v>
      </c>
      <c r="N103" s="36" t="n">
        <v>19</v>
      </c>
      <c r="AH103" s="1"/>
    </row>
    <row r="104" customFormat="false" ht="48" hidden="false" customHeight="true" outlineLevel="0" collapsed="false">
      <c r="A104" s="36" t="n">
        <v>2176</v>
      </c>
      <c r="B104" s="36" t="n">
        <v>2176</v>
      </c>
      <c r="C104" s="36" t="n">
        <v>19</v>
      </c>
      <c r="D104" s="36" t="n">
        <v>14</v>
      </c>
      <c r="E104" s="36" t="n">
        <v>11</v>
      </c>
      <c r="F104" s="36" t="n">
        <v>19</v>
      </c>
      <c r="G104" s="36" t="n">
        <v>12</v>
      </c>
      <c r="H104" s="36" t="n">
        <v>20</v>
      </c>
      <c r="I104" s="36" t="n">
        <v>15</v>
      </c>
      <c r="J104" s="36" t="n">
        <v>16</v>
      </c>
      <c r="K104" s="36" t="n">
        <v>15</v>
      </c>
      <c r="L104" s="36" t="n">
        <v>16</v>
      </c>
      <c r="M104" s="36" t="n">
        <v>12</v>
      </c>
      <c r="N104" s="36" t="n">
        <v>18</v>
      </c>
      <c r="AH104" s="1"/>
    </row>
    <row r="105" customFormat="false" ht="48" hidden="false" customHeight="true" outlineLevel="0" collapsed="false">
      <c r="A105" s="36" t="n">
        <v>2177</v>
      </c>
      <c r="B105" s="36" t="n">
        <v>2177</v>
      </c>
      <c r="C105" s="36" t="n">
        <v>23</v>
      </c>
      <c r="D105" s="36" t="n">
        <v>20</v>
      </c>
      <c r="E105" s="36" t="n">
        <v>7</v>
      </c>
      <c r="F105" s="36" t="n">
        <v>13</v>
      </c>
      <c r="G105" s="36" t="n">
        <v>18</v>
      </c>
      <c r="H105" s="36" t="n">
        <v>12</v>
      </c>
      <c r="I105" s="36" t="n">
        <v>7</v>
      </c>
      <c r="J105" s="36" t="n">
        <v>24</v>
      </c>
      <c r="K105" s="36" t="n">
        <v>20</v>
      </c>
      <c r="L105" s="36" t="n">
        <v>16</v>
      </c>
      <c r="M105" s="36" t="n">
        <v>6</v>
      </c>
      <c r="N105" s="36" t="n">
        <v>19</v>
      </c>
      <c r="AH105" s="1"/>
    </row>
    <row r="106" customFormat="false" ht="48" hidden="false" customHeight="true" outlineLevel="0" collapsed="false">
      <c r="A106" s="36" t="n">
        <v>2178</v>
      </c>
      <c r="B106" s="36" t="n">
        <v>2178</v>
      </c>
      <c r="C106" s="36" t="n">
        <v>9</v>
      </c>
      <c r="D106" s="36" t="n">
        <v>9</v>
      </c>
      <c r="E106" s="36" t="n">
        <v>19</v>
      </c>
      <c r="F106" s="36" t="n">
        <v>13</v>
      </c>
      <c r="G106" s="36" t="n">
        <v>25</v>
      </c>
      <c r="H106" s="36" t="n">
        <v>20</v>
      </c>
      <c r="I106" s="36" t="n">
        <v>15</v>
      </c>
      <c r="J106" s="36" t="n">
        <v>14</v>
      </c>
      <c r="K106" s="36" t="n">
        <v>18</v>
      </c>
      <c r="L106" s="36" t="n">
        <v>12</v>
      </c>
      <c r="M106" s="36" t="n">
        <v>17</v>
      </c>
      <c r="N106" s="36" t="n">
        <v>12</v>
      </c>
      <c r="AH106" s="1"/>
    </row>
    <row r="107" customFormat="false" ht="48" hidden="false" customHeight="true" outlineLevel="0" collapsed="false">
      <c r="A107" s="36" t="n">
        <v>2179</v>
      </c>
      <c r="B107" s="36" t="n">
        <v>2179</v>
      </c>
      <c r="C107" s="36" t="n">
        <v>12</v>
      </c>
      <c r="D107" s="36" t="n">
        <v>9</v>
      </c>
      <c r="E107" s="36" t="n">
        <v>11</v>
      </c>
      <c r="F107" s="36" t="n">
        <v>16</v>
      </c>
      <c r="G107" s="36" t="n">
        <v>24</v>
      </c>
      <c r="H107" s="36" t="n">
        <v>10</v>
      </c>
      <c r="I107" s="36" t="n">
        <v>18</v>
      </c>
      <c r="J107" s="36" t="n">
        <v>27</v>
      </c>
      <c r="K107" s="36" t="n">
        <v>18</v>
      </c>
      <c r="L107" s="36" t="n">
        <v>8</v>
      </c>
      <c r="M107" s="36" t="n">
        <v>13</v>
      </c>
      <c r="N107" s="36" t="n">
        <v>23</v>
      </c>
      <c r="AH107" s="1"/>
    </row>
    <row r="108" customFormat="false" ht="48" hidden="false" customHeight="true" outlineLevel="0" collapsed="false">
      <c r="A108" s="36" t="n">
        <v>2180</v>
      </c>
      <c r="B108" s="36" t="n">
        <v>2180</v>
      </c>
      <c r="C108" s="36" t="n">
        <v>12</v>
      </c>
      <c r="D108" s="36" t="n">
        <v>16</v>
      </c>
      <c r="E108" s="36" t="n">
        <v>13</v>
      </c>
      <c r="F108" s="36" t="n">
        <v>23</v>
      </c>
      <c r="G108" s="36" t="n">
        <v>22</v>
      </c>
      <c r="H108" s="36" t="n">
        <v>12</v>
      </c>
      <c r="I108" s="36" t="n">
        <v>5</v>
      </c>
      <c r="J108" s="36" t="n">
        <v>14</v>
      </c>
      <c r="K108" s="36" t="n">
        <v>17</v>
      </c>
      <c r="L108" s="36" t="n">
        <v>14</v>
      </c>
      <c r="M108" s="36" t="n">
        <v>8</v>
      </c>
      <c r="N108" s="36" t="n">
        <v>19</v>
      </c>
      <c r="AH108" s="1"/>
    </row>
    <row r="109" customFormat="false" ht="48" hidden="false" customHeight="true" outlineLevel="0" collapsed="false">
      <c r="A109" s="36" t="n">
        <v>2181</v>
      </c>
      <c r="B109" s="36" t="n">
        <v>2181</v>
      </c>
      <c r="C109" s="36" t="n">
        <v>12</v>
      </c>
      <c r="D109" s="36" t="n">
        <v>22</v>
      </c>
      <c r="E109" s="36" t="n">
        <v>10</v>
      </c>
      <c r="F109" s="36" t="n">
        <v>24</v>
      </c>
      <c r="G109" s="36" t="n">
        <v>14</v>
      </c>
      <c r="H109" s="36" t="n">
        <v>10</v>
      </c>
      <c r="I109" s="36" t="n">
        <v>18</v>
      </c>
      <c r="J109" s="36" t="n">
        <v>14</v>
      </c>
      <c r="K109" s="36" t="n">
        <v>14</v>
      </c>
      <c r="L109" s="36" t="n">
        <v>16</v>
      </c>
      <c r="M109" s="36" t="n">
        <v>12</v>
      </c>
      <c r="N109" s="36" t="n">
        <v>20</v>
      </c>
      <c r="AH109" s="1"/>
    </row>
    <row r="110" customFormat="false" ht="48" hidden="false" customHeight="true" outlineLevel="0" collapsed="false">
      <c r="A110" s="36" t="n">
        <v>2182</v>
      </c>
      <c r="B110" s="36" t="n">
        <v>2182</v>
      </c>
      <c r="C110" s="36" t="n">
        <v>14</v>
      </c>
      <c r="D110" s="36" t="n">
        <v>9</v>
      </c>
      <c r="E110" s="36" t="n">
        <v>18</v>
      </c>
      <c r="F110" s="36" t="n">
        <v>26</v>
      </c>
      <c r="G110" s="36" t="n">
        <v>18</v>
      </c>
      <c r="H110" s="36" t="n">
        <v>16</v>
      </c>
      <c r="I110" s="36" t="n">
        <v>1.94117647058824</v>
      </c>
      <c r="J110" s="36" t="n">
        <v>27</v>
      </c>
      <c r="K110" s="36" t="n">
        <v>15</v>
      </c>
      <c r="L110" s="36" t="n">
        <v>11</v>
      </c>
      <c r="M110" s="36" t="n">
        <v>7</v>
      </c>
      <c r="N110" s="36" t="n">
        <v>25.5</v>
      </c>
      <c r="AH110" s="1"/>
    </row>
    <row r="111" customFormat="false" ht="48" hidden="false" customHeight="true" outlineLevel="0" collapsed="false">
      <c r="A111" s="36" t="n">
        <v>2183</v>
      </c>
      <c r="B111" s="36" t="n">
        <v>2183</v>
      </c>
      <c r="C111" s="36" t="n">
        <v>19</v>
      </c>
      <c r="D111" s="36" t="n">
        <v>20</v>
      </c>
      <c r="E111" s="36" t="n">
        <v>10</v>
      </c>
      <c r="F111" s="36" t="n">
        <v>21</v>
      </c>
      <c r="G111" s="36" t="n">
        <v>22</v>
      </c>
      <c r="H111" s="36" t="n">
        <v>3</v>
      </c>
      <c r="I111" s="36" t="n">
        <v>15</v>
      </c>
      <c r="J111" s="36" t="n">
        <v>14</v>
      </c>
      <c r="K111" s="36" t="n">
        <v>20</v>
      </c>
      <c r="L111" s="36" t="n">
        <v>9.5</v>
      </c>
      <c r="M111" s="36" t="n">
        <v>11</v>
      </c>
      <c r="N111" s="36" t="n">
        <v>18</v>
      </c>
      <c r="AH111" s="1"/>
    </row>
    <row r="112" customFormat="false" ht="48" hidden="false" customHeight="true" outlineLevel="0" collapsed="false">
      <c r="A112" s="36" t="n">
        <v>2184</v>
      </c>
      <c r="B112" s="36" t="n">
        <v>2184</v>
      </c>
      <c r="C112" s="36" t="n">
        <v>20</v>
      </c>
      <c r="D112" s="36" t="n">
        <v>16</v>
      </c>
      <c r="E112" s="36" t="n">
        <v>3</v>
      </c>
      <c r="F112" s="36" t="n">
        <v>24</v>
      </c>
      <c r="G112" s="36" t="n">
        <v>22</v>
      </c>
      <c r="H112" s="36" t="n">
        <v>2.875</v>
      </c>
      <c r="I112" s="36" t="n">
        <v>12</v>
      </c>
      <c r="J112" s="36" t="n">
        <v>22</v>
      </c>
      <c r="K112" s="36" t="n">
        <v>21</v>
      </c>
      <c r="L112" s="36" t="n">
        <v>7</v>
      </c>
      <c r="M112" s="36" t="n">
        <v>6</v>
      </c>
      <c r="N112" s="36" t="n">
        <v>24</v>
      </c>
      <c r="AH112" s="1"/>
    </row>
    <row r="113" customFormat="false" ht="48" hidden="false" customHeight="true" outlineLevel="0" collapsed="false">
      <c r="A113" s="36" t="n">
        <v>2185</v>
      </c>
      <c r="B113" s="36" t="n">
        <v>2185</v>
      </c>
      <c r="C113" s="36" t="n">
        <v>23</v>
      </c>
      <c r="D113" s="36" t="n">
        <v>9</v>
      </c>
      <c r="E113" s="36" t="n">
        <v>11</v>
      </c>
      <c r="F113" s="36" t="n">
        <v>19</v>
      </c>
      <c r="G113" s="36" t="n">
        <v>20</v>
      </c>
      <c r="H113" s="36" t="n">
        <v>20</v>
      </c>
      <c r="I113" s="36" t="n">
        <v>9</v>
      </c>
      <c r="J113" s="36" t="n">
        <v>18.5</v>
      </c>
      <c r="K113" s="36" t="n">
        <v>21</v>
      </c>
      <c r="L113" s="36" t="n">
        <v>12</v>
      </c>
      <c r="M113" s="36" t="n">
        <v>9.5</v>
      </c>
      <c r="N113" s="36" t="n">
        <v>19</v>
      </c>
      <c r="AH113" s="1"/>
    </row>
    <row r="114" customFormat="false" ht="48" hidden="false" customHeight="true" outlineLevel="0" collapsed="false">
      <c r="A114" s="36" t="n">
        <v>2186</v>
      </c>
      <c r="B114" s="36" t="n">
        <v>2186</v>
      </c>
      <c r="C114" s="36" t="n">
        <v>12</v>
      </c>
      <c r="D114" s="36" t="n">
        <v>16</v>
      </c>
      <c r="E114" s="36" t="n">
        <v>19</v>
      </c>
      <c r="F114" s="36" t="n">
        <v>13</v>
      </c>
      <c r="G114" s="36" t="n">
        <v>26</v>
      </c>
      <c r="H114" s="36" t="n">
        <v>12</v>
      </c>
      <c r="I114" s="36" t="n">
        <v>1.94117647058824</v>
      </c>
      <c r="J114" s="36" t="n">
        <v>18.5</v>
      </c>
      <c r="K114" s="36" t="n">
        <v>20</v>
      </c>
      <c r="L114" s="36" t="n">
        <v>14</v>
      </c>
      <c r="M114" s="36" t="n">
        <v>8</v>
      </c>
      <c r="N114" s="36" t="n">
        <v>16</v>
      </c>
      <c r="AH114" s="1"/>
    </row>
    <row r="115" customFormat="false" ht="48" hidden="false" customHeight="true" outlineLevel="0" collapsed="false">
      <c r="A115" s="36" t="n">
        <v>2187</v>
      </c>
      <c r="B115" s="36" t="n">
        <v>2187</v>
      </c>
      <c r="C115" s="36" t="n">
        <v>14</v>
      </c>
      <c r="D115" s="36" t="n">
        <v>14</v>
      </c>
      <c r="E115" s="36" t="n">
        <v>18</v>
      </c>
      <c r="F115" s="36" t="n">
        <v>19</v>
      </c>
      <c r="G115" s="36" t="n">
        <v>24</v>
      </c>
      <c r="H115" s="36" t="n">
        <v>3</v>
      </c>
      <c r="I115" s="36" t="n">
        <v>12</v>
      </c>
      <c r="J115" s="36" t="n">
        <v>16</v>
      </c>
      <c r="K115" s="36" t="n">
        <v>19</v>
      </c>
      <c r="L115" s="36" t="n">
        <v>7</v>
      </c>
      <c r="M115" s="36" t="n">
        <v>14</v>
      </c>
      <c r="N115" s="36" t="n">
        <v>18</v>
      </c>
      <c r="AH115" s="1"/>
    </row>
    <row r="116" customFormat="false" ht="48" hidden="false" customHeight="true" outlineLevel="0" collapsed="false">
      <c r="A116" s="36" t="n">
        <v>2188</v>
      </c>
      <c r="B116" s="36" t="n">
        <v>2188</v>
      </c>
      <c r="C116" s="36" t="n">
        <v>16</v>
      </c>
      <c r="D116" s="36" t="n">
        <v>16</v>
      </c>
      <c r="E116" s="36" t="n">
        <v>11</v>
      </c>
      <c r="F116" s="36" t="n">
        <v>23</v>
      </c>
      <c r="G116" s="36" t="n">
        <v>20</v>
      </c>
      <c r="H116" s="36" t="n">
        <v>23.5</v>
      </c>
      <c r="I116" s="36" t="n">
        <v>7</v>
      </c>
      <c r="J116" s="36" t="n">
        <v>14</v>
      </c>
      <c r="K116" s="36" t="n">
        <v>17</v>
      </c>
      <c r="L116" s="36" t="n">
        <v>19</v>
      </c>
      <c r="M116" s="36" t="n">
        <v>8</v>
      </c>
      <c r="N116" s="36" t="n">
        <v>19</v>
      </c>
      <c r="AH116" s="1"/>
    </row>
    <row r="117" customFormat="false" ht="48" hidden="false" customHeight="true" outlineLevel="0" collapsed="false">
      <c r="A117" s="36" t="n">
        <v>2189</v>
      </c>
      <c r="B117" s="36" t="n">
        <v>2189</v>
      </c>
      <c r="C117" s="36" t="n">
        <v>14</v>
      </c>
      <c r="D117" s="36" t="n">
        <v>22</v>
      </c>
      <c r="E117" s="36" t="n">
        <v>15</v>
      </c>
      <c r="F117" s="36" t="n">
        <v>9</v>
      </c>
      <c r="G117" s="36" t="n">
        <v>20</v>
      </c>
      <c r="H117" s="36" t="n">
        <v>25</v>
      </c>
      <c r="I117" s="36" t="n">
        <v>4</v>
      </c>
      <c r="J117" s="36" t="n">
        <v>16</v>
      </c>
      <c r="K117" s="36" t="n">
        <v>16</v>
      </c>
      <c r="L117" s="36" t="n">
        <v>23.5</v>
      </c>
      <c r="M117" s="36" t="n">
        <v>8</v>
      </c>
      <c r="N117" s="36" t="n">
        <v>12</v>
      </c>
      <c r="AH117" s="1"/>
    </row>
    <row r="118" customFormat="false" ht="48" hidden="false" customHeight="true" outlineLevel="0" collapsed="false">
      <c r="A118" s="36" t="n">
        <v>2190</v>
      </c>
      <c r="B118" s="36" t="n">
        <v>2190</v>
      </c>
      <c r="C118" s="36" t="n">
        <v>19</v>
      </c>
      <c r="D118" s="36" t="n">
        <v>26.125</v>
      </c>
      <c r="E118" s="36" t="n">
        <v>4</v>
      </c>
      <c r="F118" s="36" t="n">
        <v>13</v>
      </c>
      <c r="G118" s="36" t="n">
        <v>27</v>
      </c>
      <c r="H118" s="36" t="n">
        <v>10</v>
      </c>
      <c r="I118" s="36" t="n">
        <v>4</v>
      </c>
      <c r="J118" s="36" t="n">
        <v>8</v>
      </c>
      <c r="K118" s="36" t="n">
        <v>23.5</v>
      </c>
      <c r="L118" s="36" t="n">
        <v>22</v>
      </c>
      <c r="M118" s="36" t="n">
        <v>3.5</v>
      </c>
      <c r="N118" s="36" t="n">
        <v>9.5</v>
      </c>
      <c r="AH118" s="1"/>
    </row>
    <row r="119" customFormat="false" ht="48" hidden="false" customHeight="true" outlineLevel="0" collapsed="false">
      <c r="A119" s="36" t="n">
        <v>2191</v>
      </c>
      <c r="B119" s="36" t="n">
        <v>2191</v>
      </c>
      <c r="C119" s="36" t="n">
        <v>24</v>
      </c>
      <c r="D119" s="36" t="n">
        <v>20</v>
      </c>
      <c r="E119" s="36" t="n">
        <v>10</v>
      </c>
      <c r="F119" s="36" t="n">
        <v>7</v>
      </c>
      <c r="G119" s="36" t="n">
        <v>24</v>
      </c>
      <c r="H119" s="36" t="n">
        <v>20</v>
      </c>
      <c r="I119" s="36" t="n">
        <v>4</v>
      </c>
      <c r="J119" s="36" t="n">
        <v>11</v>
      </c>
      <c r="K119" s="36" t="n">
        <v>24</v>
      </c>
      <c r="L119" s="36" t="n">
        <v>19</v>
      </c>
      <c r="M119" s="36" t="n">
        <v>5</v>
      </c>
      <c r="N119" s="36" t="n">
        <v>8</v>
      </c>
      <c r="AH119" s="1"/>
    </row>
    <row r="120" customFormat="false" ht="48" hidden="false" customHeight="true" outlineLevel="0" collapsed="false">
      <c r="A120" s="36" t="n">
        <v>2192</v>
      </c>
      <c r="B120" s="36" t="n">
        <v>2192</v>
      </c>
      <c r="C120" s="36" t="n">
        <v>16</v>
      </c>
      <c r="D120" s="36" t="n">
        <v>12</v>
      </c>
      <c r="E120" s="36" t="n">
        <v>13</v>
      </c>
      <c r="F120" s="36" t="n">
        <v>24</v>
      </c>
      <c r="G120" s="36" t="n">
        <v>14</v>
      </c>
      <c r="H120" s="36" t="n">
        <v>16</v>
      </c>
      <c r="I120" s="36" t="n">
        <v>15</v>
      </c>
      <c r="J120" s="36" t="n">
        <v>18.5</v>
      </c>
      <c r="K120" s="36" t="n">
        <v>15</v>
      </c>
      <c r="L120" s="36" t="n">
        <v>12</v>
      </c>
      <c r="M120" s="36" t="n">
        <v>13</v>
      </c>
      <c r="N120" s="36" t="n">
        <v>23</v>
      </c>
      <c r="AH120" s="1"/>
    </row>
    <row r="121" customFormat="false" ht="48" hidden="false" customHeight="true" outlineLevel="0" collapsed="false">
      <c r="A121" s="36" t="n">
        <v>2193</v>
      </c>
      <c r="B121" s="36" t="n">
        <v>2193</v>
      </c>
      <c r="C121" s="36" t="n">
        <v>14</v>
      </c>
      <c r="D121" s="36" t="n">
        <v>6</v>
      </c>
      <c r="E121" s="36" t="n">
        <v>19</v>
      </c>
      <c r="F121" s="36" t="n">
        <v>26</v>
      </c>
      <c r="G121" s="36" t="n">
        <v>25</v>
      </c>
      <c r="H121" s="36" t="n">
        <v>25</v>
      </c>
      <c r="I121" s="36" t="n">
        <v>2</v>
      </c>
      <c r="J121" s="36" t="n">
        <v>14</v>
      </c>
      <c r="K121" s="36" t="n">
        <v>20</v>
      </c>
      <c r="L121" s="36" t="n">
        <v>14</v>
      </c>
      <c r="M121" s="36" t="n">
        <v>9.5</v>
      </c>
      <c r="N121" s="36" t="n">
        <v>21</v>
      </c>
      <c r="AH121" s="1"/>
    </row>
    <row r="122" customFormat="false" ht="48" hidden="false" customHeight="true" outlineLevel="0" collapsed="false">
      <c r="A122" s="36" t="n">
        <v>2194</v>
      </c>
      <c r="B122" s="36" t="n">
        <v>2194</v>
      </c>
      <c r="C122" s="36" t="n">
        <v>14</v>
      </c>
      <c r="D122" s="36" t="n">
        <v>9</v>
      </c>
      <c r="E122" s="36" t="n">
        <v>19</v>
      </c>
      <c r="F122" s="36" t="n">
        <v>21</v>
      </c>
      <c r="G122" s="36" t="n">
        <v>20</v>
      </c>
      <c r="H122" s="36" t="n">
        <v>7</v>
      </c>
      <c r="I122" s="36" t="n">
        <v>12</v>
      </c>
      <c r="J122" s="36" t="n">
        <v>18.5</v>
      </c>
      <c r="K122" s="36" t="n">
        <v>16</v>
      </c>
      <c r="L122" s="36" t="n">
        <v>7</v>
      </c>
      <c r="M122" s="36" t="n">
        <v>15</v>
      </c>
      <c r="N122" s="36" t="n">
        <v>20</v>
      </c>
      <c r="AH122" s="1"/>
    </row>
    <row r="123" customFormat="false" ht="48" hidden="false" customHeight="true" outlineLevel="0" collapsed="false">
      <c r="A123" s="36" t="n">
        <v>2195</v>
      </c>
      <c r="B123" s="36" t="n">
        <v>2195</v>
      </c>
      <c r="C123" s="36" t="n">
        <v>16</v>
      </c>
      <c r="D123" s="36" t="n">
        <v>12</v>
      </c>
      <c r="E123" s="36" t="n">
        <v>19</v>
      </c>
      <c r="F123" s="36" t="n">
        <v>21</v>
      </c>
      <c r="G123" s="36" t="n">
        <v>20</v>
      </c>
      <c r="H123" s="36" t="n">
        <v>10</v>
      </c>
      <c r="I123" s="36" t="n">
        <v>15</v>
      </c>
      <c r="J123" s="36" t="n">
        <v>14</v>
      </c>
      <c r="K123" s="36" t="n">
        <v>17</v>
      </c>
      <c r="L123" s="36" t="n">
        <v>9.5</v>
      </c>
      <c r="M123" s="36" t="n">
        <v>17</v>
      </c>
      <c r="N123" s="36" t="n">
        <v>18</v>
      </c>
      <c r="AH123" s="1"/>
    </row>
    <row r="124" customFormat="false" ht="48" hidden="false" customHeight="true" outlineLevel="0" collapsed="false">
      <c r="A124" s="36" t="n">
        <v>2196</v>
      </c>
      <c r="B124" s="36" t="n">
        <v>2196</v>
      </c>
      <c r="C124" s="36" t="n">
        <v>5</v>
      </c>
      <c r="D124" s="36" t="n">
        <v>16</v>
      </c>
      <c r="E124" s="36" t="n">
        <v>13</v>
      </c>
      <c r="F124" s="36" t="n">
        <v>21</v>
      </c>
      <c r="G124" s="36" t="n">
        <v>9</v>
      </c>
      <c r="H124" s="36" t="n">
        <v>10</v>
      </c>
      <c r="I124" s="36" t="n">
        <v>22</v>
      </c>
      <c r="J124" s="36" t="n">
        <v>25</v>
      </c>
      <c r="K124" s="36" t="n">
        <v>8</v>
      </c>
      <c r="L124" s="36" t="n">
        <v>12</v>
      </c>
      <c r="M124" s="36" t="n">
        <v>15</v>
      </c>
      <c r="N124" s="36" t="n">
        <v>24</v>
      </c>
      <c r="AH124" s="1"/>
    </row>
    <row r="125" customFormat="false" ht="48" hidden="false" customHeight="true" outlineLevel="0" collapsed="false">
      <c r="A125" s="36" t="n">
        <v>2197</v>
      </c>
      <c r="B125" s="36" t="n">
        <v>2197</v>
      </c>
      <c r="C125" s="36" t="n">
        <v>20</v>
      </c>
      <c r="D125" s="36" t="n">
        <v>16</v>
      </c>
      <c r="E125" s="36" t="n">
        <v>15</v>
      </c>
      <c r="F125" s="36" t="n">
        <v>9</v>
      </c>
      <c r="G125" s="36" t="n">
        <v>24</v>
      </c>
      <c r="H125" s="36" t="n">
        <v>10</v>
      </c>
      <c r="I125" s="36" t="n">
        <v>9</v>
      </c>
      <c r="J125" s="36" t="n">
        <v>8</v>
      </c>
      <c r="K125" s="36" t="n">
        <v>22</v>
      </c>
      <c r="L125" s="36" t="n">
        <v>12</v>
      </c>
      <c r="M125" s="36" t="n">
        <v>12</v>
      </c>
      <c r="N125" s="36" t="n">
        <v>8</v>
      </c>
      <c r="AH125" s="1"/>
    </row>
    <row r="126" customFormat="false" ht="48" hidden="false" customHeight="true" outlineLevel="0" collapsed="false">
      <c r="A126" s="36" t="n">
        <v>2198</v>
      </c>
      <c r="B126" s="36" t="n">
        <v>2198</v>
      </c>
      <c r="C126" s="36" t="n">
        <v>14</v>
      </c>
      <c r="D126" s="36" t="n">
        <v>6</v>
      </c>
      <c r="E126" s="36" t="n">
        <v>13</v>
      </c>
      <c r="F126" s="36" t="n">
        <v>24</v>
      </c>
      <c r="G126" s="36" t="n">
        <v>12</v>
      </c>
      <c r="H126" s="36" t="n">
        <v>2.875</v>
      </c>
      <c r="I126" s="36" t="n">
        <v>12</v>
      </c>
      <c r="J126" s="36" t="n">
        <v>28</v>
      </c>
      <c r="K126" s="36" t="n">
        <v>14</v>
      </c>
      <c r="L126" s="36" t="n">
        <v>3</v>
      </c>
      <c r="M126" s="36" t="n">
        <v>12</v>
      </c>
      <c r="N126" s="36" t="n">
        <v>25.5</v>
      </c>
      <c r="AH126" s="1"/>
    </row>
    <row r="127" customFormat="false" ht="48" hidden="false" customHeight="true" outlineLevel="0" collapsed="false">
      <c r="A127" s="36" t="n">
        <v>2199</v>
      </c>
      <c r="B127" s="36" t="n">
        <v>2199</v>
      </c>
      <c r="C127" s="36" t="n">
        <v>12</v>
      </c>
      <c r="D127" s="36" t="n">
        <v>6</v>
      </c>
      <c r="E127" s="36" t="n">
        <v>21</v>
      </c>
      <c r="F127" s="36" t="n">
        <v>24</v>
      </c>
      <c r="G127" s="36" t="n">
        <v>12</v>
      </c>
      <c r="H127" s="36" t="n">
        <v>3</v>
      </c>
      <c r="I127" s="36" t="n">
        <v>26</v>
      </c>
      <c r="J127" s="36" t="n">
        <v>24</v>
      </c>
      <c r="K127" s="36" t="n">
        <v>12</v>
      </c>
      <c r="L127" s="36" t="n">
        <v>3.5</v>
      </c>
      <c r="M127" s="36" t="n">
        <v>22</v>
      </c>
      <c r="N127" s="36" t="n">
        <v>25</v>
      </c>
      <c r="AH127" s="1"/>
    </row>
    <row r="128" customFormat="false" ht="48" hidden="false" customHeight="true" outlineLevel="0" collapsed="false">
      <c r="A128" s="36" t="n">
        <v>2200</v>
      </c>
      <c r="B128" s="36" t="n">
        <v>2200</v>
      </c>
      <c r="C128" s="36" t="n">
        <v>19</v>
      </c>
      <c r="D128" s="36" t="n">
        <v>14</v>
      </c>
      <c r="E128" s="36" t="n">
        <v>11</v>
      </c>
      <c r="F128" s="36" t="n">
        <v>16</v>
      </c>
      <c r="G128" s="36" t="n">
        <v>26</v>
      </c>
      <c r="H128" s="36" t="n">
        <v>2.625</v>
      </c>
      <c r="I128" s="36" t="n">
        <v>7</v>
      </c>
      <c r="J128" s="36" t="n">
        <v>24</v>
      </c>
      <c r="K128" s="36" t="n">
        <v>23</v>
      </c>
      <c r="L128" s="36" t="n">
        <v>3.5</v>
      </c>
      <c r="M128" s="36" t="n">
        <v>8</v>
      </c>
      <c r="N128" s="36" t="n">
        <v>20</v>
      </c>
      <c r="AH128" s="1"/>
    </row>
    <row r="129" customFormat="false" ht="48" hidden="false" customHeight="true" outlineLevel="0" collapsed="false">
      <c r="A129" s="36" t="n">
        <v>2201</v>
      </c>
      <c r="B129" s="36" t="n">
        <v>2201</v>
      </c>
      <c r="C129" s="36" t="n">
        <v>20</v>
      </c>
      <c r="D129" s="36" t="n">
        <v>12</v>
      </c>
      <c r="E129" s="36" t="n">
        <v>11</v>
      </c>
      <c r="F129" s="36" t="n">
        <v>19</v>
      </c>
      <c r="G129" s="36" t="n">
        <v>14</v>
      </c>
      <c r="H129" s="36" t="n">
        <v>16</v>
      </c>
      <c r="I129" s="36" t="n">
        <v>9</v>
      </c>
      <c r="J129" s="36" t="n">
        <v>16</v>
      </c>
      <c r="K129" s="36" t="n">
        <v>17</v>
      </c>
      <c r="L129" s="36" t="n">
        <v>12</v>
      </c>
      <c r="M129" s="36" t="n">
        <v>9.5</v>
      </c>
      <c r="N129" s="36" t="n">
        <v>18</v>
      </c>
      <c r="AH129" s="1"/>
    </row>
    <row r="130" customFormat="false" ht="48" hidden="false" customHeight="true" outlineLevel="0" collapsed="false">
      <c r="A130" s="36" t="n">
        <v>2202</v>
      </c>
      <c r="B130" s="36" t="n">
        <v>2202</v>
      </c>
      <c r="C130" s="36" t="n">
        <v>19</v>
      </c>
      <c r="D130" s="36" t="n">
        <v>20</v>
      </c>
      <c r="E130" s="36" t="n">
        <v>13</v>
      </c>
      <c r="F130" s="36" t="n">
        <v>16</v>
      </c>
      <c r="G130" s="36" t="n">
        <v>9</v>
      </c>
      <c r="H130" s="36" t="n">
        <v>12</v>
      </c>
      <c r="I130" s="36" t="n">
        <v>18</v>
      </c>
      <c r="J130" s="36" t="n">
        <v>22</v>
      </c>
      <c r="K130" s="36" t="n">
        <v>14</v>
      </c>
      <c r="L130" s="36" t="n">
        <v>16</v>
      </c>
      <c r="M130" s="36" t="n">
        <v>14</v>
      </c>
      <c r="N130" s="36" t="n">
        <v>19</v>
      </c>
      <c r="AH130" s="1"/>
    </row>
    <row r="131" customFormat="false" ht="48" hidden="false" customHeight="true" outlineLevel="0" collapsed="false">
      <c r="A131" s="36" t="n">
        <v>2203</v>
      </c>
      <c r="B131" s="36" t="n">
        <v>2203</v>
      </c>
      <c r="C131" s="36" t="n">
        <v>16</v>
      </c>
      <c r="D131" s="36" t="n">
        <v>23.5</v>
      </c>
      <c r="E131" s="36" t="n">
        <v>10</v>
      </c>
      <c r="F131" s="36" t="n">
        <v>13</v>
      </c>
      <c r="G131" s="36" t="n">
        <v>24</v>
      </c>
      <c r="H131" s="36" t="n">
        <v>20</v>
      </c>
      <c r="I131" s="36" t="n">
        <v>2</v>
      </c>
      <c r="J131" s="36" t="n">
        <v>14</v>
      </c>
      <c r="K131" s="36" t="n">
        <v>20</v>
      </c>
      <c r="L131" s="36" t="n">
        <v>22</v>
      </c>
      <c r="M131" s="36" t="n">
        <v>4</v>
      </c>
      <c r="N131" s="36" t="n">
        <v>12</v>
      </c>
      <c r="AH131" s="1"/>
    </row>
    <row r="132" customFormat="false" ht="48" hidden="false" customHeight="true" outlineLevel="0" collapsed="false">
      <c r="A132" s="36" t="n">
        <v>2204</v>
      </c>
      <c r="B132" s="36" t="n">
        <v>2204</v>
      </c>
      <c r="C132" s="36" t="n">
        <v>14</v>
      </c>
      <c r="D132" s="36" t="n">
        <v>25</v>
      </c>
      <c r="E132" s="36" t="n">
        <v>4</v>
      </c>
      <c r="F132" s="36" t="n">
        <v>21</v>
      </c>
      <c r="G132" s="36" t="n">
        <v>24</v>
      </c>
      <c r="H132" s="36" t="n">
        <v>12</v>
      </c>
      <c r="I132" s="36" t="n">
        <v>1.82352941176471</v>
      </c>
      <c r="J132" s="36" t="n">
        <v>24</v>
      </c>
      <c r="K132" s="36" t="n">
        <v>19</v>
      </c>
      <c r="L132" s="36" t="n">
        <v>20</v>
      </c>
      <c r="M132" s="36" t="n">
        <v>2.7</v>
      </c>
      <c r="N132" s="36" t="n">
        <v>23</v>
      </c>
      <c r="AH132" s="1"/>
    </row>
    <row r="133" customFormat="false" ht="48" hidden="false" customHeight="true" outlineLevel="0" collapsed="false">
      <c r="A133" s="36" t="n">
        <v>2205</v>
      </c>
      <c r="B133" s="36" t="n">
        <v>2205</v>
      </c>
      <c r="C133" s="36" t="n">
        <v>12</v>
      </c>
      <c r="D133" s="36" t="n">
        <v>16</v>
      </c>
      <c r="E133" s="36" t="n">
        <v>13</v>
      </c>
      <c r="F133" s="36" t="n">
        <v>21</v>
      </c>
      <c r="G133" s="36" t="n">
        <v>21</v>
      </c>
      <c r="H133" s="36" t="n">
        <v>3</v>
      </c>
      <c r="I133" s="36" t="n">
        <v>15</v>
      </c>
      <c r="J133" s="36" t="n">
        <v>24</v>
      </c>
      <c r="K133" s="36" t="n">
        <v>16</v>
      </c>
      <c r="L133" s="36" t="n">
        <v>8</v>
      </c>
      <c r="M133" s="36" t="n">
        <v>13</v>
      </c>
      <c r="N133" s="36" t="n">
        <v>23</v>
      </c>
      <c r="AH133" s="1"/>
    </row>
    <row r="134" customFormat="false" ht="48" hidden="false" customHeight="true" outlineLevel="0" collapsed="false">
      <c r="A134" s="36" t="n">
        <v>2206</v>
      </c>
      <c r="B134" s="36" t="n">
        <v>2206</v>
      </c>
      <c r="C134" s="36" t="n">
        <v>5</v>
      </c>
      <c r="D134" s="36" t="n">
        <v>25</v>
      </c>
      <c r="E134" s="36" t="n">
        <v>4</v>
      </c>
      <c r="F134" s="36" t="n">
        <v>24</v>
      </c>
      <c r="G134" s="36" t="n">
        <v>9</v>
      </c>
      <c r="H134" s="36" t="n">
        <v>16</v>
      </c>
      <c r="I134" s="36" t="n">
        <v>15</v>
      </c>
      <c r="J134" s="36" t="n">
        <v>24</v>
      </c>
      <c r="K134" s="36" t="n">
        <v>8</v>
      </c>
      <c r="L134" s="36" t="n">
        <v>22</v>
      </c>
      <c r="M134" s="36" t="n">
        <v>8</v>
      </c>
      <c r="N134" s="36" t="n">
        <v>25</v>
      </c>
      <c r="AH134" s="1"/>
    </row>
    <row r="135" customFormat="false" ht="48" hidden="false" customHeight="true" outlineLevel="0" collapsed="false">
      <c r="A135" s="36" t="n">
        <v>2207</v>
      </c>
      <c r="B135" s="36" t="n">
        <v>2207</v>
      </c>
      <c r="C135" s="36" t="n">
        <v>16</v>
      </c>
      <c r="D135" s="36" t="n">
        <v>26</v>
      </c>
      <c r="E135" s="36" t="n">
        <v>4</v>
      </c>
      <c r="F135" s="36" t="n">
        <v>19</v>
      </c>
      <c r="G135" s="36" t="n">
        <v>22</v>
      </c>
      <c r="H135" s="36" t="n">
        <v>10</v>
      </c>
      <c r="I135" s="36" t="n">
        <v>5</v>
      </c>
      <c r="J135" s="36" t="n">
        <v>18.5</v>
      </c>
      <c r="K135" s="36" t="n">
        <v>19</v>
      </c>
      <c r="L135" s="36" t="n">
        <v>20</v>
      </c>
      <c r="M135" s="36" t="n">
        <v>4</v>
      </c>
      <c r="N135" s="36" t="n">
        <v>19</v>
      </c>
      <c r="AH135" s="1"/>
    </row>
    <row r="136" customFormat="false" ht="48" hidden="false" customHeight="true" outlineLevel="0" collapsed="false">
      <c r="A136" s="36" t="n">
        <v>2208</v>
      </c>
      <c r="B136" s="36" t="n">
        <v>2208</v>
      </c>
      <c r="C136" s="36" t="n">
        <v>5</v>
      </c>
      <c r="D136" s="36" t="n">
        <v>12</v>
      </c>
      <c r="E136" s="36" t="n">
        <v>18</v>
      </c>
      <c r="F136" s="36" t="n">
        <v>24</v>
      </c>
      <c r="G136" s="36" t="n">
        <v>6</v>
      </c>
      <c r="H136" s="36" t="n">
        <v>16</v>
      </c>
      <c r="I136" s="36" t="n">
        <v>22</v>
      </c>
      <c r="J136" s="36" t="n">
        <v>22</v>
      </c>
      <c r="K136" s="36" t="n">
        <v>6</v>
      </c>
      <c r="L136" s="36" t="n">
        <v>12</v>
      </c>
      <c r="M136" s="36" t="n">
        <v>19</v>
      </c>
      <c r="N136" s="36" t="n">
        <v>24</v>
      </c>
      <c r="AH136" s="1"/>
    </row>
    <row r="137" customFormat="false" ht="48" hidden="false" customHeight="true" outlineLevel="0" collapsed="false">
      <c r="A137" s="36" t="n">
        <v>2209</v>
      </c>
      <c r="B137" s="36" t="n">
        <v>2209</v>
      </c>
      <c r="C137" s="36" t="n">
        <v>14</v>
      </c>
      <c r="D137" s="36" t="n">
        <v>23.5</v>
      </c>
      <c r="E137" s="36" t="n">
        <v>7</v>
      </c>
      <c r="F137" s="36" t="n">
        <v>24</v>
      </c>
      <c r="G137" s="36" t="n">
        <v>14</v>
      </c>
      <c r="H137" s="36" t="n">
        <v>16</v>
      </c>
      <c r="I137" s="36" t="n">
        <v>12</v>
      </c>
      <c r="J137" s="36" t="n">
        <v>16</v>
      </c>
      <c r="K137" s="36" t="n">
        <v>14.5</v>
      </c>
      <c r="L137" s="36" t="n">
        <v>20</v>
      </c>
      <c r="M137" s="36" t="n">
        <v>8</v>
      </c>
      <c r="N137" s="36" t="n">
        <v>21</v>
      </c>
      <c r="AH137" s="1"/>
    </row>
    <row r="138" customFormat="false" ht="48" hidden="false" customHeight="true" outlineLevel="0" collapsed="false">
      <c r="A138" s="36" t="n">
        <v>2210</v>
      </c>
      <c r="B138" s="36" t="n">
        <v>2210</v>
      </c>
      <c r="C138" s="36" t="n">
        <v>19</v>
      </c>
      <c r="D138" s="36" t="n">
        <v>9</v>
      </c>
      <c r="E138" s="36" t="n">
        <v>18</v>
      </c>
      <c r="F138" s="36" t="n">
        <v>16</v>
      </c>
      <c r="G138" s="36" t="n">
        <v>20</v>
      </c>
      <c r="H138" s="36" t="n">
        <v>2.875</v>
      </c>
      <c r="I138" s="36" t="n">
        <v>18</v>
      </c>
      <c r="J138" s="36" t="n">
        <v>24</v>
      </c>
      <c r="K138" s="36" t="n">
        <v>18</v>
      </c>
      <c r="L138" s="36" t="n">
        <v>3.5</v>
      </c>
      <c r="M138" s="36" t="n">
        <v>17</v>
      </c>
      <c r="N138" s="36" t="n">
        <v>20</v>
      </c>
      <c r="AH138" s="1"/>
    </row>
    <row r="139" customFormat="false" ht="48" hidden="false" customHeight="true" outlineLevel="0" collapsed="false">
      <c r="A139" s="36" t="n">
        <v>2211</v>
      </c>
      <c r="B139" s="36" t="n">
        <v>2211</v>
      </c>
      <c r="C139" s="36" t="n">
        <v>14</v>
      </c>
      <c r="D139" s="36" t="n">
        <v>14</v>
      </c>
      <c r="E139" s="36" t="n">
        <v>11</v>
      </c>
      <c r="F139" s="36" t="n">
        <v>24</v>
      </c>
      <c r="G139" s="36" t="n">
        <v>18</v>
      </c>
      <c r="H139" s="36" t="n">
        <v>12</v>
      </c>
      <c r="I139" s="36" t="n">
        <v>5</v>
      </c>
      <c r="J139" s="36" t="n">
        <v>24</v>
      </c>
      <c r="K139" s="36" t="n">
        <v>15</v>
      </c>
      <c r="L139" s="36" t="n">
        <v>12</v>
      </c>
      <c r="M139" s="36" t="n">
        <v>7</v>
      </c>
      <c r="N139" s="36" t="n">
        <v>25</v>
      </c>
      <c r="AH139" s="1"/>
    </row>
    <row r="140" customFormat="false" ht="48" hidden="false" customHeight="true" outlineLevel="0" collapsed="false">
      <c r="A140" s="36" t="n">
        <v>2212</v>
      </c>
      <c r="B140" s="36" t="n">
        <v>2212</v>
      </c>
      <c r="C140" s="36" t="n">
        <v>19</v>
      </c>
      <c r="D140" s="36" t="n">
        <v>23.5</v>
      </c>
      <c r="E140" s="36" t="n">
        <v>10</v>
      </c>
      <c r="F140" s="36" t="n">
        <v>13</v>
      </c>
      <c r="G140" s="36" t="n">
        <v>9</v>
      </c>
      <c r="H140" s="36" t="n">
        <v>25</v>
      </c>
      <c r="I140" s="36" t="n">
        <v>9</v>
      </c>
      <c r="J140" s="36" t="n">
        <v>16</v>
      </c>
      <c r="K140" s="36" t="n">
        <v>14</v>
      </c>
      <c r="L140" s="36" t="n">
        <v>23.875</v>
      </c>
      <c r="M140" s="36" t="n">
        <v>8</v>
      </c>
      <c r="N140" s="36" t="n">
        <v>14</v>
      </c>
      <c r="AH140" s="1"/>
    </row>
    <row r="141" customFormat="false" ht="48" hidden="false" customHeight="true" outlineLevel="0" collapsed="false">
      <c r="A141" s="36" t="n">
        <v>2213</v>
      </c>
      <c r="B141" s="36" t="n">
        <v>2213</v>
      </c>
      <c r="C141" s="36" t="n">
        <v>14</v>
      </c>
      <c r="D141" s="36" t="n">
        <v>6</v>
      </c>
      <c r="E141" s="36" t="n">
        <v>13</v>
      </c>
      <c r="F141" s="36" t="n">
        <v>24</v>
      </c>
      <c r="G141" s="36" t="n">
        <v>18</v>
      </c>
      <c r="H141" s="36" t="n">
        <v>4</v>
      </c>
      <c r="I141" s="36" t="n">
        <v>15</v>
      </c>
      <c r="J141" s="36" t="n">
        <v>22</v>
      </c>
      <c r="K141" s="36" t="n">
        <v>15</v>
      </c>
      <c r="L141" s="36" t="n">
        <v>4</v>
      </c>
      <c r="M141" s="36" t="n">
        <v>13</v>
      </c>
      <c r="N141" s="36" t="n">
        <v>24</v>
      </c>
      <c r="AH141" s="1"/>
    </row>
    <row r="142" customFormat="false" ht="48" hidden="false" customHeight="true" outlineLevel="0" collapsed="false">
      <c r="A142" s="36" t="n">
        <v>2214</v>
      </c>
      <c r="B142" s="36" t="n">
        <v>2214</v>
      </c>
      <c r="C142" s="36" t="n">
        <v>9</v>
      </c>
      <c r="D142" s="36" t="n">
        <v>16</v>
      </c>
      <c r="E142" s="36" t="n">
        <v>11</v>
      </c>
      <c r="F142" s="36" t="n">
        <v>24</v>
      </c>
      <c r="G142" s="36" t="n">
        <v>11</v>
      </c>
      <c r="H142" s="36" t="n">
        <v>23.5</v>
      </c>
      <c r="I142" s="36" t="n">
        <v>4</v>
      </c>
      <c r="J142" s="36" t="n">
        <v>25</v>
      </c>
      <c r="K142" s="36" t="n">
        <v>10</v>
      </c>
      <c r="L142" s="36" t="n">
        <v>19</v>
      </c>
      <c r="M142" s="36" t="n">
        <v>6</v>
      </c>
      <c r="N142" s="36" t="n">
        <v>25.1666666666667</v>
      </c>
      <c r="AH142" s="1"/>
    </row>
    <row r="143" customFormat="false" ht="48" hidden="false" customHeight="true" outlineLevel="0" collapsed="false">
      <c r="A143" s="36" t="n">
        <v>2215</v>
      </c>
      <c r="B143" s="36" t="n">
        <v>2215</v>
      </c>
      <c r="C143" s="36" t="n">
        <v>19</v>
      </c>
      <c r="D143" s="36" t="n">
        <v>14</v>
      </c>
      <c r="E143" s="36" t="n">
        <v>11</v>
      </c>
      <c r="F143" s="36" t="n">
        <v>16</v>
      </c>
      <c r="G143" s="36" t="n">
        <v>20</v>
      </c>
      <c r="H143" s="36" t="n">
        <v>7</v>
      </c>
      <c r="I143" s="36" t="n">
        <v>9</v>
      </c>
      <c r="J143" s="36" t="n">
        <v>22</v>
      </c>
      <c r="K143" s="36" t="n">
        <v>18</v>
      </c>
      <c r="L143" s="36" t="n">
        <v>9.5</v>
      </c>
      <c r="M143" s="36" t="n">
        <v>9.5</v>
      </c>
      <c r="N143" s="36" t="n">
        <v>19</v>
      </c>
      <c r="AH143" s="1"/>
    </row>
    <row r="144" customFormat="false" ht="48" hidden="false" customHeight="true" outlineLevel="0" collapsed="false">
      <c r="A144" s="36" t="n">
        <v>2216</v>
      </c>
      <c r="B144" s="36" t="n">
        <v>2216</v>
      </c>
      <c r="C144" s="36" t="n">
        <v>12</v>
      </c>
      <c r="D144" s="36" t="n">
        <v>9</v>
      </c>
      <c r="E144" s="36" t="n">
        <v>13</v>
      </c>
      <c r="F144" s="36" t="n">
        <v>24</v>
      </c>
      <c r="G144" s="36" t="n">
        <v>20</v>
      </c>
      <c r="H144" s="36" t="n">
        <v>7</v>
      </c>
      <c r="I144" s="36" t="n">
        <v>15</v>
      </c>
      <c r="J144" s="36" t="n">
        <v>16</v>
      </c>
      <c r="K144" s="36" t="n">
        <v>15</v>
      </c>
      <c r="L144" s="36" t="n">
        <v>7</v>
      </c>
      <c r="M144" s="36" t="n">
        <v>13</v>
      </c>
      <c r="N144" s="36" t="n">
        <v>21</v>
      </c>
      <c r="AH144" s="1"/>
    </row>
    <row r="145" customFormat="false" ht="48" hidden="false" customHeight="true" outlineLevel="0" collapsed="false">
      <c r="A145" s="36" t="n">
        <v>2217</v>
      </c>
      <c r="B145" s="36" t="n">
        <v>2217</v>
      </c>
      <c r="C145" s="36" t="n">
        <v>19</v>
      </c>
      <c r="D145" s="36" t="n">
        <v>16</v>
      </c>
      <c r="E145" s="36" t="n">
        <v>11</v>
      </c>
      <c r="F145" s="36" t="n">
        <v>13</v>
      </c>
      <c r="G145" s="36" t="n">
        <v>20</v>
      </c>
      <c r="H145" s="36" t="n">
        <v>7</v>
      </c>
      <c r="I145" s="36" t="n">
        <v>9</v>
      </c>
      <c r="J145" s="36" t="n">
        <v>22</v>
      </c>
      <c r="K145" s="36" t="n">
        <v>18</v>
      </c>
      <c r="L145" s="36" t="n">
        <v>11</v>
      </c>
      <c r="M145" s="36" t="n">
        <v>9.5</v>
      </c>
      <c r="N145" s="36" t="n">
        <v>18</v>
      </c>
      <c r="AH145" s="1"/>
    </row>
    <row r="146" customFormat="false" ht="48" hidden="false" customHeight="true" outlineLevel="0" collapsed="false">
      <c r="A146" s="36" t="n">
        <v>2218</v>
      </c>
      <c r="B146" s="36" t="n">
        <v>2218</v>
      </c>
      <c r="C146" s="36" t="n">
        <v>20</v>
      </c>
      <c r="D146" s="36" t="n">
        <v>23.5</v>
      </c>
      <c r="E146" s="36" t="n">
        <v>7</v>
      </c>
      <c r="F146" s="36" t="n">
        <v>16</v>
      </c>
      <c r="G146" s="36" t="n">
        <v>27</v>
      </c>
      <c r="H146" s="36" t="n">
        <v>12</v>
      </c>
      <c r="I146" s="36" t="n">
        <v>7</v>
      </c>
      <c r="J146" s="36" t="n">
        <v>8</v>
      </c>
      <c r="K146" s="36" t="n">
        <v>24</v>
      </c>
      <c r="L146" s="36" t="n">
        <v>19</v>
      </c>
      <c r="M146" s="36" t="n">
        <v>6</v>
      </c>
      <c r="N146" s="36" t="n">
        <v>11</v>
      </c>
      <c r="AH146" s="1"/>
    </row>
    <row r="147" customFormat="false" ht="48" hidden="false" customHeight="true" outlineLevel="0" collapsed="false">
      <c r="A147" s="36" t="n">
        <v>2219</v>
      </c>
      <c r="B147" s="36" t="n">
        <v>2219</v>
      </c>
      <c r="C147" s="36" t="n">
        <v>12</v>
      </c>
      <c r="D147" s="36" t="n">
        <v>20</v>
      </c>
      <c r="E147" s="36" t="n">
        <v>13</v>
      </c>
      <c r="F147" s="36" t="n">
        <v>23</v>
      </c>
      <c r="G147" s="36" t="n">
        <v>20</v>
      </c>
      <c r="H147" s="36" t="n">
        <v>12</v>
      </c>
      <c r="I147" s="36" t="n">
        <v>9</v>
      </c>
      <c r="J147" s="36" t="n">
        <v>14</v>
      </c>
      <c r="K147" s="36" t="n">
        <v>15</v>
      </c>
      <c r="L147" s="36" t="n">
        <v>16</v>
      </c>
      <c r="M147" s="36" t="n">
        <v>11</v>
      </c>
      <c r="N147" s="36" t="n">
        <v>19</v>
      </c>
      <c r="AH147" s="1"/>
    </row>
    <row r="148" customFormat="false" ht="48" hidden="false" customHeight="true" outlineLevel="0" collapsed="false">
      <c r="A148" s="36" t="n">
        <v>2220</v>
      </c>
      <c r="B148" s="36" t="n">
        <v>2220</v>
      </c>
      <c r="C148" s="36" t="n">
        <v>16</v>
      </c>
      <c r="D148" s="36" t="n">
        <v>12</v>
      </c>
      <c r="E148" s="36" t="n">
        <v>19</v>
      </c>
      <c r="F148" s="36" t="n">
        <v>19</v>
      </c>
      <c r="G148" s="36" t="n">
        <v>21</v>
      </c>
      <c r="H148" s="36" t="n">
        <v>12</v>
      </c>
      <c r="I148" s="36" t="n">
        <v>5</v>
      </c>
      <c r="J148" s="36" t="n">
        <v>22</v>
      </c>
      <c r="K148" s="36" t="n">
        <v>18</v>
      </c>
      <c r="L148" s="36" t="n">
        <v>11</v>
      </c>
      <c r="M148" s="36" t="n">
        <v>12</v>
      </c>
      <c r="N148" s="36" t="n">
        <v>20</v>
      </c>
      <c r="AH148" s="1"/>
    </row>
    <row r="149" customFormat="false" ht="48" hidden="false" customHeight="true" outlineLevel="0" collapsed="false">
      <c r="A149" s="36" t="n">
        <v>2221</v>
      </c>
      <c r="B149" s="36" t="n">
        <v>2221</v>
      </c>
      <c r="C149" s="36" t="n">
        <v>12</v>
      </c>
      <c r="D149" s="36" t="n">
        <v>20</v>
      </c>
      <c r="E149" s="36" t="n">
        <v>4</v>
      </c>
      <c r="F149" s="36" t="n">
        <v>27</v>
      </c>
      <c r="G149" s="36" t="n">
        <v>18</v>
      </c>
      <c r="H149" s="36" t="n">
        <v>7</v>
      </c>
      <c r="I149" s="36" t="n">
        <v>9</v>
      </c>
      <c r="J149" s="36" t="n">
        <v>25</v>
      </c>
      <c r="K149" s="36" t="n">
        <v>14.5</v>
      </c>
      <c r="L149" s="36" t="n">
        <v>12</v>
      </c>
      <c r="M149" s="36" t="n">
        <v>6</v>
      </c>
      <c r="N149" s="36" t="n">
        <v>25.5</v>
      </c>
      <c r="AH149" s="1"/>
    </row>
    <row r="150" customFormat="false" ht="48" hidden="false" customHeight="true" outlineLevel="0" collapsed="false">
      <c r="A150" s="36" t="n">
        <v>2222</v>
      </c>
      <c r="B150" s="36" t="n">
        <v>2222</v>
      </c>
      <c r="C150" s="36" t="n">
        <v>5</v>
      </c>
      <c r="D150" s="36" t="n">
        <v>23.5</v>
      </c>
      <c r="E150" s="36" t="n">
        <v>7</v>
      </c>
      <c r="F150" s="36" t="n">
        <v>24</v>
      </c>
      <c r="G150" s="36" t="n">
        <v>12</v>
      </c>
      <c r="H150" s="36" t="n">
        <v>16</v>
      </c>
      <c r="I150" s="36" t="n">
        <v>12</v>
      </c>
      <c r="J150" s="36" t="n">
        <v>22</v>
      </c>
      <c r="K150" s="36" t="n">
        <v>10</v>
      </c>
      <c r="L150" s="36" t="n">
        <v>20</v>
      </c>
      <c r="M150" s="36" t="n">
        <v>8</v>
      </c>
      <c r="N150" s="36" t="n">
        <v>24</v>
      </c>
      <c r="AH150" s="1"/>
    </row>
    <row r="151" customFormat="false" ht="48" hidden="false" customHeight="true" outlineLevel="0" collapsed="false">
      <c r="A151" s="36" t="n">
        <v>2223</v>
      </c>
      <c r="B151" s="36" t="n">
        <v>2223</v>
      </c>
      <c r="C151" s="36" t="n">
        <v>22.5</v>
      </c>
      <c r="D151" s="36" t="n">
        <v>14</v>
      </c>
      <c r="E151" s="36" t="n">
        <v>7</v>
      </c>
      <c r="F151" s="36" t="n">
        <v>16</v>
      </c>
      <c r="G151" s="36" t="n">
        <v>21</v>
      </c>
      <c r="H151" s="36" t="n">
        <v>3</v>
      </c>
      <c r="I151" s="36" t="n">
        <v>9</v>
      </c>
      <c r="J151" s="36" t="n">
        <v>24</v>
      </c>
      <c r="K151" s="36" t="n">
        <v>21</v>
      </c>
      <c r="L151" s="36" t="n">
        <v>7</v>
      </c>
      <c r="M151" s="36" t="n">
        <v>7</v>
      </c>
      <c r="N151" s="36" t="n">
        <v>20</v>
      </c>
      <c r="AH151" s="1"/>
    </row>
    <row r="152" customFormat="false" ht="48" hidden="false" customHeight="true" outlineLevel="0" collapsed="false">
      <c r="A152" s="36" t="n">
        <v>2224</v>
      </c>
      <c r="B152" s="36" t="n">
        <v>2224</v>
      </c>
      <c r="C152" s="36" t="n">
        <v>16</v>
      </c>
      <c r="D152" s="36" t="n">
        <v>22</v>
      </c>
      <c r="E152" s="36" t="n">
        <v>11</v>
      </c>
      <c r="F152" s="36" t="n">
        <v>21</v>
      </c>
      <c r="G152" s="36" t="n">
        <v>18</v>
      </c>
      <c r="H152" s="36" t="n">
        <v>4</v>
      </c>
      <c r="I152" s="36" t="n">
        <v>12</v>
      </c>
      <c r="J152" s="36" t="n">
        <v>22</v>
      </c>
      <c r="K152" s="36" t="n">
        <v>16</v>
      </c>
      <c r="L152" s="36" t="n">
        <v>12</v>
      </c>
      <c r="M152" s="36" t="n">
        <v>11</v>
      </c>
      <c r="N152" s="36" t="n">
        <v>21</v>
      </c>
      <c r="AH152" s="1"/>
    </row>
    <row r="153" customFormat="false" ht="48" hidden="false" customHeight="true" outlineLevel="0" collapsed="false">
      <c r="A153" s="36" t="n">
        <v>2225</v>
      </c>
      <c r="B153" s="36" t="n">
        <v>2225</v>
      </c>
      <c r="C153" s="36" t="n">
        <v>12</v>
      </c>
      <c r="D153" s="36" t="n">
        <v>22</v>
      </c>
      <c r="E153" s="36" t="n">
        <v>18</v>
      </c>
      <c r="F153" s="36" t="n">
        <v>19</v>
      </c>
      <c r="G153" s="36" t="n">
        <v>20</v>
      </c>
      <c r="H153" s="36" t="n">
        <v>20</v>
      </c>
      <c r="I153" s="36" t="n">
        <v>5</v>
      </c>
      <c r="J153" s="36" t="n">
        <v>18.5</v>
      </c>
      <c r="K153" s="36" t="n">
        <v>15</v>
      </c>
      <c r="L153" s="36" t="n">
        <v>20</v>
      </c>
      <c r="M153" s="36" t="n">
        <v>11</v>
      </c>
      <c r="N153" s="36" t="n">
        <v>19</v>
      </c>
      <c r="AH153" s="1"/>
    </row>
    <row r="154" customFormat="false" ht="48" hidden="false" customHeight="true" outlineLevel="0" collapsed="false">
      <c r="A154" s="36" t="n">
        <v>2226</v>
      </c>
      <c r="B154" s="36" t="n">
        <v>2226</v>
      </c>
      <c r="C154" s="36" t="n">
        <v>19</v>
      </c>
      <c r="D154" s="36" t="n">
        <v>9</v>
      </c>
      <c r="E154" s="36" t="n">
        <v>10</v>
      </c>
      <c r="F154" s="36" t="n">
        <v>24</v>
      </c>
      <c r="G154" s="36" t="n">
        <v>22</v>
      </c>
      <c r="H154" s="36" t="n">
        <v>10</v>
      </c>
      <c r="I154" s="36" t="n">
        <v>7</v>
      </c>
      <c r="J154" s="36" t="n">
        <v>16</v>
      </c>
      <c r="K154" s="36" t="n">
        <v>20</v>
      </c>
      <c r="L154" s="36" t="n">
        <v>8</v>
      </c>
      <c r="M154" s="36" t="n">
        <v>7</v>
      </c>
      <c r="N154" s="36" t="n">
        <v>21</v>
      </c>
      <c r="AH154" s="1"/>
    </row>
    <row r="155" customFormat="false" ht="48" hidden="false" customHeight="true" outlineLevel="0" collapsed="false">
      <c r="A155" s="36" t="n">
        <v>2227</v>
      </c>
      <c r="B155" s="36" t="n">
        <v>2227</v>
      </c>
      <c r="C155" s="36" t="n">
        <v>16</v>
      </c>
      <c r="D155" s="36" t="n">
        <v>26.375</v>
      </c>
      <c r="E155" s="36" t="n">
        <v>4</v>
      </c>
      <c r="F155" s="36" t="n">
        <v>7</v>
      </c>
      <c r="G155" s="36" t="n">
        <v>26</v>
      </c>
      <c r="H155" s="36" t="n">
        <v>16</v>
      </c>
      <c r="I155" s="36" t="n">
        <v>5</v>
      </c>
      <c r="J155" s="36" t="n">
        <v>6</v>
      </c>
      <c r="K155" s="36" t="n">
        <v>22</v>
      </c>
      <c r="L155" s="36" t="n">
        <v>24.625</v>
      </c>
      <c r="M155" s="36" t="n">
        <v>4</v>
      </c>
      <c r="N155" s="36" t="n">
        <v>5</v>
      </c>
      <c r="AH155" s="1"/>
    </row>
    <row r="156" customFormat="false" ht="48" hidden="false" customHeight="true" outlineLevel="0" collapsed="false">
      <c r="A156" s="36" t="n">
        <v>2228</v>
      </c>
      <c r="B156" s="36" t="n">
        <v>2228</v>
      </c>
      <c r="C156" s="36" t="n">
        <v>23</v>
      </c>
      <c r="D156" s="36" t="n">
        <v>12</v>
      </c>
      <c r="E156" s="36" t="n">
        <v>7</v>
      </c>
      <c r="F156" s="36" t="n">
        <v>23</v>
      </c>
      <c r="G156" s="36" t="n">
        <v>21</v>
      </c>
      <c r="H156" s="36" t="n">
        <v>4</v>
      </c>
      <c r="I156" s="36" t="n">
        <v>4</v>
      </c>
      <c r="J156" s="36" t="n">
        <v>25</v>
      </c>
      <c r="K156" s="36" t="n">
        <v>22</v>
      </c>
      <c r="L156" s="36" t="n">
        <v>7</v>
      </c>
      <c r="M156" s="36" t="n">
        <v>4</v>
      </c>
      <c r="N156" s="36" t="n">
        <v>25</v>
      </c>
      <c r="AH156" s="1"/>
    </row>
    <row r="157" customFormat="false" ht="48" hidden="false" customHeight="true" outlineLevel="0" collapsed="false">
      <c r="A157" s="36" t="n">
        <v>2229</v>
      </c>
      <c r="B157" s="36" t="n">
        <v>2229</v>
      </c>
      <c r="C157" s="36" t="n">
        <v>20</v>
      </c>
      <c r="D157" s="36" t="n">
        <v>16</v>
      </c>
      <c r="E157" s="36" t="n">
        <v>15</v>
      </c>
      <c r="F157" s="36" t="n">
        <v>13</v>
      </c>
      <c r="G157" s="36" t="n">
        <v>28</v>
      </c>
      <c r="H157" s="36" t="n">
        <v>12</v>
      </c>
      <c r="I157" s="36" t="n">
        <v>1.94117647058824</v>
      </c>
      <c r="J157" s="36" t="n">
        <v>11</v>
      </c>
      <c r="K157" s="36" t="n">
        <v>25</v>
      </c>
      <c r="L157" s="36" t="n">
        <v>14</v>
      </c>
      <c r="M157" s="36" t="n">
        <v>6</v>
      </c>
      <c r="N157" s="36" t="n">
        <v>11</v>
      </c>
      <c r="AH157" s="1"/>
    </row>
    <row r="158" customFormat="false" ht="48" hidden="false" customHeight="true" outlineLevel="0" collapsed="false">
      <c r="A158" s="36" t="n">
        <v>2230</v>
      </c>
      <c r="B158" s="36" t="n">
        <v>2230</v>
      </c>
      <c r="C158" s="36" t="n">
        <v>22.5</v>
      </c>
      <c r="D158" s="36" t="n">
        <v>22</v>
      </c>
      <c r="E158" s="36" t="n">
        <v>4</v>
      </c>
      <c r="F158" s="36" t="n">
        <v>16</v>
      </c>
      <c r="G158" s="36" t="n">
        <v>24</v>
      </c>
      <c r="H158" s="36" t="n">
        <v>10</v>
      </c>
      <c r="I158" s="36" t="n">
        <v>12</v>
      </c>
      <c r="J158" s="36" t="n">
        <v>8</v>
      </c>
      <c r="K158" s="36" t="n">
        <v>23</v>
      </c>
      <c r="L158" s="36" t="n">
        <v>16</v>
      </c>
      <c r="M158" s="36" t="n">
        <v>7</v>
      </c>
      <c r="N158" s="36" t="n">
        <v>11</v>
      </c>
      <c r="AH158" s="1"/>
    </row>
    <row r="159" customFormat="false" ht="48" hidden="false" customHeight="true" outlineLevel="0" collapsed="false">
      <c r="A159" s="36" t="n">
        <v>2231</v>
      </c>
      <c r="B159" s="36" t="n">
        <v>2231</v>
      </c>
      <c r="C159" s="36" t="n">
        <v>22.5</v>
      </c>
      <c r="D159" s="36" t="n">
        <v>23.5</v>
      </c>
      <c r="E159" s="36" t="n">
        <v>4</v>
      </c>
      <c r="F159" s="36" t="n">
        <v>16</v>
      </c>
      <c r="G159" s="36" t="n">
        <v>14</v>
      </c>
      <c r="H159" s="36" t="n">
        <v>20</v>
      </c>
      <c r="I159" s="36" t="n">
        <v>7</v>
      </c>
      <c r="J159" s="36" t="n">
        <v>16</v>
      </c>
      <c r="K159" s="36" t="n">
        <v>18</v>
      </c>
      <c r="L159" s="36" t="n">
        <v>22</v>
      </c>
      <c r="M159" s="36" t="n">
        <v>5</v>
      </c>
      <c r="N159" s="36" t="n">
        <v>16</v>
      </c>
      <c r="AH159" s="1"/>
    </row>
    <row r="160" customFormat="false" ht="48" hidden="false" customHeight="true" outlineLevel="0" collapsed="false">
      <c r="A160" s="36" t="n">
        <v>2232</v>
      </c>
      <c r="B160" s="36" t="n">
        <v>2232</v>
      </c>
      <c r="C160" s="36" t="n">
        <v>16</v>
      </c>
      <c r="D160" s="36" t="n">
        <v>20</v>
      </c>
      <c r="E160" s="36" t="n">
        <v>15</v>
      </c>
      <c r="F160" s="36" t="n">
        <v>16</v>
      </c>
      <c r="G160" s="36" t="n">
        <v>14</v>
      </c>
      <c r="H160" s="36" t="n">
        <v>12</v>
      </c>
      <c r="I160" s="36" t="n">
        <v>12</v>
      </c>
      <c r="J160" s="36" t="n">
        <v>24</v>
      </c>
      <c r="K160" s="36" t="n">
        <v>15</v>
      </c>
      <c r="L160" s="36" t="n">
        <v>16</v>
      </c>
      <c r="M160" s="36" t="n">
        <v>13</v>
      </c>
      <c r="N160" s="36" t="n">
        <v>20</v>
      </c>
      <c r="AH160" s="1"/>
    </row>
    <row r="161" customFormat="false" ht="48" hidden="false" customHeight="true" outlineLevel="0" collapsed="false">
      <c r="A161" s="36" t="n">
        <v>2233</v>
      </c>
      <c r="B161" s="36" t="n">
        <v>2233</v>
      </c>
      <c r="C161" s="36" t="n">
        <v>20</v>
      </c>
      <c r="D161" s="36" t="n">
        <v>20</v>
      </c>
      <c r="E161" s="36" t="n">
        <v>4</v>
      </c>
      <c r="F161" s="36" t="n">
        <v>21</v>
      </c>
      <c r="G161" s="36" t="n">
        <v>12</v>
      </c>
      <c r="H161" s="36" t="n">
        <v>10</v>
      </c>
      <c r="I161" s="36" t="n">
        <v>18</v>
      </c>
      <c r="J161" s="36" t="n">
        <v>16</v>
      </c>
      <c r="K161" s="36" t="n">
        <v>16</v>
      </c>
      <c r="L161" s="36" t="n">
        <v>14</v>
      </c>
      <c r="M161" s="36" t="n">
        <v>9.5</v>
      </c>
      <c r="N161" s="36" t="n">
        <v>19</v>
      </c>
      <c r="AH161" s="1"/>
    </row>
    <row r="162" customFormat="false" ht="48" hidden="false" customHeight="true" outlineLevel="0" collapsed="false">
      <c r="A162" s="36" t="n">
        <v>2234</v>
      </c>
      <c r="B162" s="36" t="n">
        <v>2234</v>
      </c>
      <c r="C162" s="36" t="n">
        <v>19</v>
      </c>
      <c r="D162" s="36" t="n">
        <v>20</v>
      </c>
      <c r="E162" s="36" t="n">
        <v>15</v>
      </c>
      <c r="F162" s="36" t="n">
        <v>16</v>
      </c>
      <c r="G162" s="36" t="n">
        <v>22</v>
      </c>
      <c r="H162" s="36" t="n">
        <v>7</v>
      </c>
      <c r="I162" s="36" t="n">
        <v>7</v>
      </c>
      <c r="J162" s="36" t="n">
        <v>18.5</v>
      </c>
      <c r="K162" s="36" t="n">
        <v>20</v>
      </c>
      <c r="L162" s="36" t="n">
        <v>12</v>
      </c>
      <c r="M162" s="36" t="n">
        <v>11</v>
      </c>
      <c r="N162" s="36" t="n">
        <v>18</v>
      </c>
      <c r="AH162" s="1"/>
    </row>
    <row r="163" customFormat="false" ht="48" hidden="false" customHeight="true" outlineLevel="0" collapsed="false">
      <c r="A163" s="36" t="n">
        <v>2235</v>
      </c>
      <c r="B163" s="36" t="n">
        <v>2235</v>
      </c>
      <c r="C163" s="36" t="n">
        <v>16</v>
      </c>
      <c r="D163" s="36" t="n">
        <v>14</v>
      </c>
      <c r="E163" s="36" t="n">
        <v>15</v>
      </c>
      <c r="F163" s="36" t="n">
        <v>13</v>
      </c>
      <c r="G163" s="36" t="n">
        <v>20</v>
      </c>
      <c r="H163" s="36" t="n">
        <v>10</v>
      </c>
      <c r="I163" s="36" t="n">
        <v>15</v>
      </c>
      <c r="J163" s="36" t="n">
        <v>18.5</v>
      </c>
      <c r="K163" s="36" t="n">
        <v>17</v>
      </c>
      <c r="L163" s="36" t="n">
        <v>11</v>
      </c>
      <c r="M163" s="36" t="n">
        <v>14</v>
      </c>
      <c r="N163" s="36" t="n">
        <v>16</v>
      </c>
      <c r="AH163" s="1"/>
    </row>
    <row r="164" customFormat="false" ht="48" hidden="false" customHeight="true" outlineLevel="0" collapsed="false">
      <c r="A164" s="36" t="n">
        <v>2236</v>
      </c>
      <c r="B164" s="36" t="n">
        <v>2236</v>
      </c>
      <c r="C164" s="36" t="n">
        <v>5</v>
      </c>
      <c r="D164" s="36" t="n">
        <v>23.5</v>
      </c>
      <c r="E164" s="36" t="n">
        <v>13</v>
      </c>
      <c r="F164" s="36" t="n">
        <v>19</v>
      </c>
      <c r="G164" s="36" t="n">
        <v>21</v>
      </c>
      <c r="H164" s="36" t="n">
        <v>16</v>
      </c>
      <c r="I164" s="36" t="n">
        <v>7</v>
      </c>
      <c r="J164" s="36" t="n">
        <v>16</v>
      </c>
      <c r="K164" s="36" t="n">
        <v>14.5</v>
      </c>
      <c r="L164" s="36" t="n">
        <v>20</v>
      </c>
      <c r="M164" s="36" t="n">
        <v>9.5</v>
      </c>
      <c r="N164" s="36" t="n">
        <v>18</v>
      </c>
      <c r="AH164" s="1"/>
    </row>
    <row r="165" customFormat="false" ht="48" hidden="false" customHeight="true" outlineLevel="0" collapsed="false">
      <c r="A165" s="36" t="n">
        <v>2237</v>
      </c>
      <c r="B165" s="36" t="n">
        <v>2237</v>
      </c>
      <c r="C165" s="36" t="n">
        <v>20</v>
      </c>
      <c r="D165" s="36" t="n">
        <v>4</v>
      </c>
      <c r="E165" s="36" t="n">
        <v>13</v>
      </c>
      <c r="F165" s="36" t="n">
        <v>23</v>
      </c>
      <c r="G165" s="36" t="n">
        <v>22</v>
      </c>
      <c r="H165" s="36" t="n">
        <v>3</v>
      </c>
      <c r="I165" s="36" t="n">
        <v>18</v>
      </c>
      <c r="J165" s="36" t="n">
        <v>11</v>
      </c>
      <c r="K165" s="36" t="n">
        <v>21</v>
      </c>
      <c r="L165" s="36" t="n">
        <v>3</v>
      </c>
      <c r="M165" s="36" t="n">
        <v>14</v>
      </c>
      <c r="N165" s="36" t="n">
        <v>18</v>
      </c>
      <c r="AH165" s="1"/>
    </row>
    <row r="166" customFormat="false" ht="48" hidden="false" customHeight="true" outlineLevel="0" collapsed="false">
      <c r="A166" s="36" t="n">
        <v>2238</v>
      </c>
      <c r="B166" s="36" t="n">
        <v>2238</v>
      </c>
      <c r="C166" s="36" t="n">
        <v>19</v>
      </c>
      <c r="D166" s="36" t="n">
        <v>22</v>
      </c>
      <c r="E166" s="36" t="n">
        <v>11</v>
      </c>
      <c r="F166" s="36" t="n">
        <v>13</v>
      </c>
      <c r="G166" s="36" t="n">
        <v>25</v>
      </c>
      <c r="H166" s="36" t="n">
        <v>2.875</v>
      </c>
      <c r="I166" s="36" t="n">
        <v>5</v>
      </c>
      <c r="J166" s="36" t="n">
        <v>22</v>
      </c>
      <c r="K166" s="36" t="n">
        <v>22</v>
      </c>
      <c r="L166" s="36" t="n">
        <v>9.5</v>
      </c>
      <c r="M166" s="36" t="n">
        <v>7</v>
      </c>
      <c r="N166" s="36" t="n">
        <v>18</v>
      </c>
      <c r="AH166" s="1"/>
    </row>
    <row r="167" customFormat="false" ht="48" hidden="false" customHeight="true" outlineLevel="0" collapsed="false">
      <c r="A167" s="36" t="n">
        <v>2239</v>
      </c>
      <c r="B167" s="36" t="n">
        <v>2239</v>
      </c>
      <c r="C167" s="36" t="n">
        <v>12</v>
      </c>
      <c r="D167" s="36" t="n">
        <v>20</v>
      </c>
      <c r="E167" s="36" t="n">
        <v>11</v>
      </c>
      <c r="F167" s="36" t="n">
        <v>24</v>
      </c>
      <c r="G167" s="36" t="n">
        <v>18</v>
      </c>
      <c r="H167" s="36" t="n">
        <v>16</v>
      </c>
      <c r="I167" s="36" t="n">
        <v>7</v>
      </c>
      <c r="J167" s="36" t="n">
        <v>22</v>
      </c>
      <c r="K167" s="36" t="n">
        <v>14.5</v>
      </c>
      <c r="L167" s="36" t="n">
        <v>17.5</v>
      </c>
      <c r="M167" s="36" t="n">
        <v>8</v>
      </c>
      <c r="N167" s="36" t="n">
        <v>24</v>
      </c>
      <c r="AH167" s="1"/>
    </row>
    <row r="168" customFormat="false" ht="48" hidden="false" customHeight="true" outlineLevel="0" collapsed="false">
      <c r="A168" s="36" t="n">
        <v>2240</v>
      </c>
      <c r="B168" s="36" t="n">
        <v>2240</v>
      </c>
      <c r="C168" s="36" t="n">
        <v>22.5</v>
      </c>
      <c r="D168" s="36" t="n">
        <v>12</v>
      </c>
      <c r="E168" s="36" t="n">
        <v>15</v>
      </c>
      <c r="F168" s="36" t="n">
        <v>13</v>
      </c>
      <c r="G168" s="36" t="n">
        <v>24</v>
      </c>
      <c r="H168" s="36" t="n">
        <v>4</v>
      </c>
      <c r="I168" s="36" t="n">
        <v>12</v>
      </c>
      <c r="J168" s="36" t="n">
        <v>14</v>
      </c>
      <c r="K168" s="36" t="n">
        <v>23</v>
      </c>
      <c r="L168" s="36" t="n">
        <v>7</v>
      </c>
      <c r="M168" s="36" t="n">
        <v>13</v>
      </c>
      <c r="N168" s="36" t="n">
        <v>12</v>
      </c>
      <c r="AH168" s="1"/>
    </row>
    <row r="169" customFormat="false" ht="48" hidden="false" customHeight="true" outlineLevel="0" collapsed="false">
      <c r="A169" s="36" t="n">
        <v>2241</v>
      </c>
      <c r="B169" s="36" t="n">
        <v>2241</v>
      </c>
      <c r="C169" s="36" t="n">
        <v>5</v>
      </c>
      <c r="D169" s="36" t="n">
        <v>16</v>
      </c>
      <c r="E169" s="36" t="n">
        <v>10</v>
      </c>
      <c r="F169" s="36" t="n">
        <v>26</v>
      </c>
      <c r="G169" s="36" t="n">
        <v>18</v>
      </c>
      <c r="H169" s="36" t="n">
        <v>20</v>
      </c>
      <c r="I169" s="36" t="n">
        <v>9</v>
      </c>
      <c r="J169" s="36" t="n">
        <v>14</v>
      </c>
      <c r="K169" s="36" t="n">
        <v>12</v>
      </c>
      <c r="L169" s="36" t="n">
        <v>17.5</v>
      </c>
      <c r="M169" s="36" t="n">
        <v>8</v>
      </c>
      <c r="N169" s="36" t="n">
        <v>21</v>
      </c>
      <c r="AH169" s="1"/>
    </row>
    <row r="170" customFormat="false" ht="48" hidden="false" customHeight="true" outlineLevel="0" collapsed="false">
      <c r="A170" s="36" t="n">
        <v>2242</v>
      </c>
      <c r="B170" s="36" t="n">
        <v>2242</v>
      </c>
      <c r="C170" s="36" t="n">
        <v>16</v>
      </c>
      <c r="D170" s="36" t="n">
        <v>22</v>
      </c>
      <c r="E170" s="36" t="n">
        <v>10</v>
      </c>
      <c r="F170" s="36" t="n">
        <v>21</v>
      </c>
      <c r="G170" s="36" t="n">
        <v>24</v>
      </c>
      <c r="H170" s="36" t="n">
        <v>16</v>
      </c>
      <c r="I170" s="36" t="n">
        <v>2</v>
      </c>
      <c r="J170" s="36" t="n">
        <v>16</v>
      </c>
      <c r="K170" s="36" t="n">
        <v>20</v>
      </c>
      <c r="L170" s="36" t="n">
        <v>19</v>
      </c>
      <c r="M170" s="36" t="n">
        <v>4</v>
      </c>
      <c r="N170" s="36" t="n">
        <v>19</v>
      </c>
      <c r="AH170" s="1"/>
    </row>
    <row r="171" customFormat="false" ht="48" hidden="false" customHeight="true" outlineLevel="0" collapsed="false">
      <c r="A171" s="36" t="n">
        <v>2243</v>
      </c>
      <c r="B171" s="36" t="n">
        <v>2243</v>
      </c>
      <c r="C171" s="36" t="n">
        <v>23</v>
      </c>
      <c r="D171" s="36" t="n">
        <v>14</v>
      </c>
      <c r="E171" s="36" t="n">
        <v>10</v>
      </c>
      <c r="F171" s="36" t="n">
        <v>16</v>
      </c>
      <c r="G171" s="36" t="n">
        <v>22</v>
      </c>
      <c r="H171" s="36" t="n">
        <v>16</v>
      </c>
      <c r="I171" s="36" t="n">
        <v>5</v>
      </c>
      <c r="J171" s="36" t="n">
        <v>11</v>
      </c>
      <c r="K171" s="36" t="n">
        <v>23</v>
      </c>
      <c r="L171" s="36" t="n">
        <v>14</v>
      </c>
      <c r="M171" s="36" t="n">
        <v>6</v>
      </c>
      <c r="N171" s="36" t="n">
        <v>12</v>
      </c>
      <c r="AH171" s="1"/>
    </row>
    <row r="172" customFormat="false" ht="48" hidden="false" customHeight="true" outlineLevel="0" collapsed="false">
      <c r="A172" s="36" t="n">
        <v>2244</v>
      </c>
      <c r="B172" s="36" t="n">
        <v>2244</v>
      </c>
      <c r="C172" s="36" t="n">
        <v>19</v>
      </c>
      <c r="D172" s="36" t="n">
        <v>16</v>
      </c>
      <c r="E172" s="36" t="n">
        <v>7</v>
      </c>
      <c r="F172" s="36" t="n">
        <v>23</v>
      </c>
      <c r="G172" s="36" t="n">
        <v>21</v>
      </c>
      <c r="H172" s="36" t="n">
        <v>7</v>
      </c>
      <c r="I172" s="36" t="n">
        <v>15</v>
      </c>
      <c r="J172" s="36" t="n">
        <v>14</v>
      </c>
      <c r="K172" s="36" t="n">
        <v>19</v>
      </c>
      <c r="L172" s="36" t="n">
        <v>11</v>
      </c>
      <c r="M172" s="36" t="n">
        <v>9.5</v>
      </c>
      <c r="N172" s="36" t="n">
        <v>19</v>
      </c>
      <c r="AH172" s="1"/>
    </row>
    <row r="173" customFormat="false" ht="48" hidden="false" customHeight="true" outlineLevel="0" collapsed="false">
      <c r="A173" s="36" t="n">
        <v>2245</v>
      </c>
      <c r="B173" s="36" t="n">
        <v>2245</v>
      </c>
      <c r="C173" s="36" t="n">
        <v>14</v>
      </c>
      <c r="D173" s="36" t="n">
        <v>20</v>
      </c>
      <c r="E173" s="36" t="n">
        <v>7</v>
      </c>
      <c r="F173" s="36" t="n">
        <v>23</v>
      </c>
      <c r="G173" s="36" t="n">
        <v>12</v>
      </c>
      <c r="H173" s="36" t="n">
        <v>7</v>
      </c>
      <c r="I173" s="36" t="n">
        <v>18</v>
      </c>
      <c r="J173" s="36" t="n">
        <v>22</v>
      </c>
      <c r="K173" s="36" t="n">
        <v>14</v>
      </c>
      <c r="L173" s="36" t="n">
        <v>12</v>
      </c>
      <c r="M173" s="36" t="n">
        <v>11</v>
      </c>
      <c r="N173" s="36" t="n">
        <v>23</v>
      </c>
      <c r="AH173" s="1"/>
    </row>
    <row r="174" customFormat="false" ht="48" hidden="false" customHeight="true" outlineLevel="0" collapsed="false">
      <c r="A174" s="36" t="n">
        <v>2246</v>
      </c>
      <c r="B174" s="36" t="n">
        <v>2246</v>
      </c>
      <c r="C174" s="36" t="n">
        <v>9</v>
      </c>
      <c r="D174" s="36" t="n">
        <v>9</v>
      </c>
      <c r="E174" s="36" t="n">
        <v>18</v>
      </c>
      <c r="F174" s="36" t="n">
        <v>26</v>
      </c>
      <c r="G174" s="36" t="n">
        <v>9</v>
      </c>
      <c r="H174" s="36" t="n">
        <v>4</v>
      </c>
      <c r="I174" s="36" t="n">
        <v>18</v>
      </c>
      <c r="J174" s="36" t="n">
        <v>28</v>
      </c>
      <c r="K174" s="36" t="n">
        <v>9</v>
      </c>
      <c r="L174" s="36" t="n">
        <v>6</v>
      </c>
      <c r="M174" s="36" t="n">
        <v>17</v>
      </c>
      <c r="N174" s="36" t="n">
        <v>25.6666666666667</v>
      </c>
      <c r="AH174" s="1"/>
    </row>
    <row r="175" customFormat="false" ht="48" hidden="false" customHeight="true" outlineLevel="0" collapsed="false">
      <c r="A175" s="36" t="n">
        <v>2247</v>
      </c>
      <c r="B175" s="36" t="n">
        <v>2247</v>
      </c>
      <c r="C175" s="36" t="n">
        <v>12</v>
      </c>
      <c r="D175" s="36" t="n">
        <v>20</v>
      </c>
      <c r="E175" s="36" t="n">
        <v>13</v>
      </c>
      <c r="F175" s="36" t="n">
        <v>19</v>
      </c>
      <c r="G175" s="36" t="n">
        <v>14</v>
      </c>
      <c r="H175" s="36" t="n">
        <v>12</v>
      </c>
      <c r="I175" s="36" t="n">
        <v>12</v>
      </c>
      <c r="J175" s="36" t="n">
        <v>18.5</v>
      </c>
      <c r="K175" s="36" t="n">
        <v>14</v>
      </c>
      <c r="L175" s="36" t="n">
        <v>16</v>
      </c>
      <c r="M175" s="36" t="n">
        <v>12</v>
      </c>
      <c r="N175" s="36" t="n">
        <v>19</v>
      </c>
      <c r="AH175" s="1"/>
    </row>
    <row r="176" customFormat="false" ht="48" hidden="false" customHeight="true" outlineLevel="0" collapsed="false">
      <c r="A176" s="36" t="n">
        <v>2248</v>
      </c>
      <c r="B176" s="36" t="n">
        <v>2248</v>
      </c>
      <c r="C176" s="36" t="n">
        <v>16</v>
      </c>
      <c r="D176" s="36" t="n">
        <v>9</v>
      </c>
      <c r="E176" s="36" t="n">
        <v>13</v>
      </c>
      <c r="F176" s="36" t="n">
        <v>19</v>
      </c>
      <c r="G176" s="36" t="n">
        <v>12</v>
      </c>
      <c r="H176" s="36" t="n">
        <v>7</v>
      </c>
      <c r="I176" s="36" t="n">
        <v>18</v>
      </c>
      <c r="J176" s="36" t="n">
        <v>22</v>
      </c>
      <c r="K176" s="36" t="n">
        <v>14.5</v>
      </c>
      <c r="L176" s="36" t="n">
        <v>7</v>
      </c>
      <c r="M176" s="36" t="n">
        <v>14</v>
      </c>
      <c r="N176" s="36" t="n">
        <v>20</v>
      </c>
      <c r="AH176" s="1"/>
    </row>
    <row r="177" customFormat="false" ht="48" hidden="false" customHeight="true" outlineLevel="0" collapsed="false">
      <c r="A177" s="36" t="n">
        <v>2249</v>
      </c>
      <c r="B177" s="36" t="n">
        <v>2249</v>
      </c>
      <c r="C177" s="36" t="n">
        <v>22.5</v>
      </c>
      <c r="D177" s="36" t="n">
        <v>16</v>
      </c>
      <c r="E177" s="36" t="n">
        <v>7</v>
      </c>
      <c r="F177" s="36" t="n">
        <v>16</v>
      </c>
      <c r="G177" s="36" t="n">
        <v>21</v>
      </c>
      <c r="H177" s="36" t="n">
        <v>12</v>
      </c>
      <c r="I177" s="36" t="n">
        <v>12</v>
      </c>
      <c r="J177" s="36" t="n">
        <v>11</v>
      </c>
      <c r="K177" s="36" t="n">
        <v>21</v>
      </c>
      <c r="L177" s="36" t="n">
        <v>14</v>
      </c>
      <c r="M177" s="36" t="n">
        <v>8</v>
      </c>
      <c r="N177" s="36" t="n">
        <v>12</v>
      </c>
      <c r="AH177" s="1"/>
    </row>
    <row r="178" customFormat="false" ht="48" hidden="false" customHeight="true" outlineLevel="0" collapsed="false">
      <c r="A178" s="36" t="n">
        <v>2250</v>
      </c>
      <c r="B178" s="36" t="n">
        <v>2250</v>
      </c>
      <c r="C178" s="36" t="n">
        <v>9</v>
      </c>
      <c r="D178" s="36" t="n">
        <v>16</v>
      </c>
      <c r="E178" s="36" t="n">
        <v>19</v>
      </c>
      <c r="F178" s="36" t="n">
        <v>16</v>
      </c>
      <c r="G178" s="36" t="n">
        <v>25</v>
      </c>
      <c r="H178" s="36" t="n">
        <v>10</v>
      </c>
      <c r="I178" s="36" t="n">
        <v>5</v>
      </c>
      <c r="J178" s="36" t="n">
        <v>14</v>
      </c>
      <c r="K178" s="36" t="n">
        <v>18</v>
      </c>
      <c r="L178" s="36" t="n">
        <v>12</v>
      </c>
      <c r="M178" s="36" t="n">
        <v>12</v>
      </c>
      <c r="N178" s="36" t="n">
        <v>14</v>
      </c>
      <c r="AH178" s="1"/>
    </row>
    <row r="179" customFormat="false" ht="48" hidden="false" customHeight="true" outlineLevel="0" collapsed="false">
      <c r="A179" s="36" t="n">
        <v>2251</v>
      </c>
      <c r="B179" s="36" t="n">
        <v>2251</v>
      </c>
      <c r="C179" s="36" t="n">
        <v>9</v>
      </c>
      <c r="D179" s="36" t="n">
        <v>14</v>
      </c>
      <c r="E179" s="36" t="n">
        <v>11</v>
      </c>
      <c r="F179" s="36" t="n">
        <v>26</v>
      </c>
      <c r="G179" s="36" t="n">
        <v>12</v>
      </c>
      <c r="H179" s="36" t="n">
        <v>16</v>
      </c>
      <c r="I179" s="36" t="n">
        <v>12</v>
      </c>
      <c r="J179" s="36" t="n">
        <v>22</v>
      </c>
      <c r="K179" s="36" t="n">
        <v>11</v>
      </c>
      <c r="L179" s="36" t="n">
        <v>14</v>
      </c>
      <c r="M179" s="36" t="n">
        <v>11</v>
      </c>
      <c r="N179" s="36" t="n">
        <v>25</v>
      </c>
      <c r="AH179" s="1"/>
    </row>
    <row r="180" customFormat="false" ht="48" hidden="false" customHeight="true" outlineLevel="0" collapsed="false">
      <c r="A180" s="36" t="n">
        <v>2252</v>
      </c>
      <c r="B180" s="36" t="n">
        <v>2252</v>
      </c>
      <c r="C180" s="36" t="n">
        <v>16</v>
      </c>
      <c r="D180" s="36" t="n">
        <v>12</v>
      </c>
      <c r="E180" s="36" t="n">
        <v>15</v>
      </c>
      <c r="F180" s="36" t="n">
        <v>23</v>
      </c>
      <c r="G180" s="36" t="n">
        <v>24</v>
      </c>
      <c r="H180" s="36" t="n">
        <v>2.875</v>
      </c>
      <c r="I180" s="36" t="n">
        <v>9</v>
      </c>
      <c r="J180" s="36" t="n">
        <v>22</v>
      </c>
      <c r="K180" s="36" t="n">
        <v>20</v>
      </c>
      <c r="L180" s="36" t="n">
        <v>4</v>
      </c>
      <c r="M180" s="36" t="n">
        <v>12</v>
      </c>
      <c r="N180" s="36" t="n">
        <v>23</v>
      </c>
      <c r="AH180" s="1"/>
    </row>
    <row r="181" customFormat="false" ht="48" hidden="false" customHeight="true" outlineLevel="0" collapsed="false">
      <c r="A181" s="36" t="n">
        <v>2253</v>
      </c>
      <c r="B181" s="36" t="n">
        <v>2253</v>
      </c>
      <c r="C181" s="36" t="n">
        <v>5</v>
      </c>
      <c r="D181" s="36" t="n">
        <v>25</v>
      </c>
      <c r="E181" s="36" t="n">
        <v>7</v>
      </c>
      <c r="F181" s="36" t="n">
        <v>24</v>
      </c>
      <c r="G181" s="36" t="n">
        <v>14</v>
      </c>
      <c r="H181" s="36" t="n">
        <v>4</v>
      </c>
      <c r="I181" s="36" t="n">
        <v>12</v>
      </c>
      <c r="J181" s="36" t="n">
        <v>27</v>
      </c>
      <c r="K181" s="36" t="n">
        <v>11</v>
      </c>
      <c r="L181" s="36" t="n">
        <v>16</v>
      </c>
      <c r="M181" s="36" t="n">
        <v>8</v>
      </c>
      <c r="N181" s="36" t="n">
        <v>25.3333333333333</v>
      </c>
      <c r="AH181" s="1"/>
    </row>
    <row r="182" customFormat="false" ht="48" hidden="false" customHeight="true" outlineLevel="0" collapsed="false">
      <c r="A182" s="36" t="n">
        <v>2254</v>
      </c>
      <c r="B182" s="36" t="n">
        <v>2254</v>
      </c>
      <c r="C182" s="36" t="n">
        <v>14</v>
      </c>
      <c r="D182" s="36" t="n">
        <v>20</v>
      </c>
      <c r="E182" s="36" t="n">
        <v>15</v>
      </c>
      <c r="F182" s="36" t="n">
        <v>19</v>
      </c>
      <c r="G182" s="36" t="n">
        <v>18</v>
      </c>
      <c r="H182" s="36" t="n">
        <v>7</v>
      </c>
      <c r="I182" s="36" t="n">
        <v>18</v>
      </c>
      <c r="J182" s="36" t="n">
        <v>16</v>
      </c>
      <c r="K182" s="36" t="n">
        <v>15</v>
      </c>
      <c r="L182" s="36" t="n">
        <v>12</v>
      </c>
      <c r="M182" s="36" t="n">
        <v>15</v>
      </c>
      <c r="N182" s="36" t="n">
        <v>18</v>
      </c>
      <c r="AH182" s="1"/>
    </row>
    <row r="183" customFormat="false" ht="48" hidden="false" customHeight="true" outlineLevel="0" collapsed="false">
      <c r="A183" s="36" t="n">
        <v>2255</v>
      </c>
      <c r="B183" s="36" t="n">
        <v>2255</v>
      </c>
      <c r="C183" s="36" t="n">
        <v>22.5</v>
      </c>
      <c r="D183" s="36" t="n">
        <v>22</v>
      </c>
      <c r="E183" s="36" t="n">
        <v>7</v>
      </c>
      <c r="F183" s="36" t="n">
        <v>19</v>
      </c>
      <c r="G183" s="36" t="n">
        <v>21</v>
      </c>
      <c r="H183" s="36" t="n">
        <v>16</v>
      </c>
      <c r="I183" s="36" t="n">
        <v>4</v>
      </c>
      <c r="J183" s="36" t="n">
        <v>18.5</v>
      </c>
      <c r="K183" s="36" t="n">
        <v>21</v>
      </c>
      <c r="L183" s="36" t="n">
        <v>19</v>
      </c>
      <c r="M183" s="36" t="n">
        <v>4</v>
      </c>
      <c r="N183" s="36" t="n">
        <v>19</v>
      </c>
      <c r="AH183" s="1"/>
    </row>
    <row r="184" customFormat="false" ht="48" hidden="false" customHeight="true" outlineLevel="0" collapsed="false">
      <c r="A184" s="36" t="n">
        <v>2256</v>
      </c>
      <c r="B184" s="36" t="n">
        <v>2256</v>
      </c>
      <c r="C184" s="36" t="n">
        <v>19</v>
      </c>
      <c r="D184" s="36" t="n">
        <v>22</v>
      </c>
      <c r="E184" s="36" t="n">
        <v>10</v>
      </c>
      <c r="F184" s="36" t="n">
        <v>19</v>
      </c>
      <c r="G184" s="36" t="n">
        <v>11</v>
      </c>
      <c r="H184" s="36" t="n">
        <v>25</v>
      </c>
      <c r="I184" s="36" t="n">
        <v>9</v>
      </c>
      <c r="J184" s="36" t="n">
        <v>18.5</v>
      </c>
      <c r="K184" s="36" t="n">
        <v>14.5</v>
      </c>
      <c r="L184" s="36" t="n">
        <v>23.5</v>
      </c>
      <c r="M184" s="36" t="n">
        <v>8</v>
      </c>
      <c r="N184" s="36" t="n">
        <v>19</v>
      </c>
      <c r="AH184" s="1"/>
    </row>
    <row r="185" customFormat="false" ht="48" hidden="false" customHeight="true" outlineLevel="0" collapsed="false">
      <c r="A185" s="36" t="n">
        <v>2257</v>
      </c>
      <c r="B185" s="36" t="n">
        <v>2257</v>
      </c>
      <c r="C185" s="36" t="n">
        <v>14</v>
      </c>
      <c r="D185" s="36" t="n">
        <v>23.5</v>
      </c>
      <c r="E185" s="36" t="n">
        <v>7</v>
      </c>
      <c r="F185" s="36" t="n">
        <v>21</v>
      </c>
      <c r="G185" s="36" t="n">
        <v>20</v>
      </c>
      <c r="H185" s="36" t="n">
        <v>20</v>
      </c>
      <c r="I185" s="36" t="n">
        <v>9</v>
      </c>
      <c r="J185" s="36" t="n">
        <v>11</v>
      </c>
      <c r="K185" s="36" t="n">
        <v>16</v>
      </c>
      <c r="L185" s="36" t="n">
        <v>22</v>
      </c>
      <c r="M185" s="36" t="n">
        <v>7</v>
      </c>
      <c r="N185" s="36" t="n">
        <v>16</v>
      </c>
      <c r="AH185" s="1"/>
    </row>
    <row r="186" customFormat="false" ht="48" hidden="false" customHeight="true" outlineLevel="0" collapsed="false">
      <c r="A186" s="36" t="n">
        <v>2258</v>
      </c>
      <c r="B186" s="36" t="n">
        <v>2258</v>
      </c>
      <c r="C186" s="36" t="n">
        <v>16</v>
      </c>
      <c r="D186" s="36" t="n">
        <v>16</v>
      </c>
      <c r="E186" s="36" t="n">
        <v>15</v>
      </c>
      <c r="F186" s="36" t="n">
        <v>19</v>
      </c>
      <c r="G186" s="36" t="n">
        <v>18</v>
      </c>
      <c r="H186" s="36" t="n">
        <v>16</v>
      </c>
      <c r="I186" s="36" t="n">
        <v>9</v>
      </c>
      <c r="J186" s="36" t="n">
        <v>18.5</v>
      </c>
      <c r="K186" s="36" t="n">
        <v>16</v>
      </c>
      <c r="L186" s="36" t="n">
        <v>16</v>
      </c>
      <c r="M186" s="36" t="n">
        <v>12</v>
      </c>
      <c r="N186" s="36" t="n">
        <v>19</v>
      </c>
      <c r="AH186" s="1"/>
    </row>
    <row r="187" customFormat="false" ht="48" hidden="false" customHeight="true" outlineLevel="0" collapsed="false">
      <c r="A187" s="36" t="n">
        <v>2259</v>
      </c>
      <c r="B187" s="36" t="n">
        <v>2259</v>
      </c>
      <c r="C187" s="36" t="n">
        <v>20</v>
      </c>
      <c r="D187" s="36" t="n">
        <v>20</v>
      </c>
      <c r="E187" s="36" t="n">
        <v>7</v>
      </c>
      <c r="F187" s="36" t="n">
        <v>23</v>
      </c>
      <c r="G187" s="36" t="n">
        <v>18</v>
      </c>
      <c r="H187" s="36" t="n">
        <v>12</v>
      </c>
      <c r="I187" s="36" t="n">
        <v>7</v>
      </c>
      <c r="J187" s="36" t="n">
        <v>24</v>
      </c>
      <c r="K187" s="36" t="n">
        <v>18</v>
      </c>
      <c r="L187" s="36" t="n">
        <v>16</v>
      </c>
      <c r="M187" s="36" t="n">
        <v>6</v>
      </c>
      <c r="N187" s="36" t="n">
        <v>24</v>
      </c>
      <c r="AH187" s="1"/>
    </row>
    <row r="188" customFormat="false" ht="48" hidden="false" customHeight="true" outlineLevel="0" collapsed="false">
      <c r="A188" s="36" t="n">
        <v>2260</v>
      </c>
      <c r="B188" s="36" t="n">
        <v>2260</v>
      </c>
      <c r="C188" s="36" t="n">
        <v>20</v>
      </c>
      <c r="D188" s="36" t="n">
        <v>16</v>
      </c>
      <c r="E188" s="36" t="n">
        <v>7</v>
      </c>
      <c r="F188" s="36" t="n">
        <v>21</v>
      </c>
      <c r="G188" s="36" t="n">
        <v>22</v>
      </c>
      <c r="H188" s="36" t="n">
        <v>10</v>
      </c>
      <c r="I188" s="36" t="n">
        <v>9</v>
      </c>
      <c r="J188" s="36" t="n">
        <v>14</v>
      </c>
      <c r="K188" s="36" t="n">
        <v>21</v>
      </c>
      <c r="L188" s="36" t="n">
        <v>12</v>
      </c>
      <c r="M188" s="36" t="n">
        <v>7</v>
      </c>
      <c r="N188" s="36" t="n">
        <v>18</v>
      </c>
      <c r="AH188" s="1"/>
    </row>
    <row r="189" customFormat="false" ht="48" hidden="false" customHeight="true" outlineLevel="0" collapsed="false">
      <c r="A189" s="36" t="n">
        <v>2261</v>
      </c>
      <c r="B189" s="36" t="n">
        <v>2261</v>
      </c>
      <c r="C189" s="36" t="n">
        <v>16</v>
      </c>
      <c r="D189" s="36" t="n">
        <v>25</v>
      </c>
      <c r="E189" s="36" t="n">
        <v>2</v>
      </c>
      <c r="F189" s="36" t="n">
        <v>26</v>
      </c>
      <c r="G189" s="36" t="n">
        <v>21</v>
      </c>
      <c r="H189" s="36" t="n">
        <v>23.5</v>
      </c>
      <c r="I189" s="36" t="n">
        <v>4</v>
      </c>
      <c r="J189" s="36" t="n">
        <v>14</v>
      </c>
      <c r="K189" s="36" t="n">
        <v>18</v>
      </c>
      <c r="L189" s="36" t="n">
        <v>23.875</v>
      </c>
      <c r="M189" s="36" t="n">
        <v>2.9</v>
      </c>
      <c r="N189" s="36" t="n">
        <v>21</v>
      </c>
      <c r="AH189" s="1"/>
    </row>
    <row r="190" customFormat="false" ht="48" hidden="false" customHeight="true" outlineLevel="0" collapsed="false">
      <c r="A190" s="36" t="n">
        <v>2262</v>
      </c>
      <c r="B190" s="36" t="n">
        <v>2262</v>
      </c>
      <c r="C190" s="36" t="n">
        <v>19</v>
      </c>
      <c r="D190" s="36" t="n">
        <v>23.5</v>
      </c>
      <c r="E190" s="36" t="n">
        <v>4</v>
      </c>
      <c r="F190" s="36" t="n">
        <v>19</v>
      </c>
      <c r="G190" s="36" t="n">
        <v>22</v>
      </c>
      <c r="H190" s="36" t="n">
        <v>4</v>
      </c>
      <c r="I190" s="36" t="n">
        <v>7</v>
      </c>
      <c r="J190" s="36" t="n">
        <v>22</v>
      </c>
      <c r="K190" s="36" t="n">
        <v>20</v>
      </c>
      <c r="L190" s="36" t="n">
        <v>14</v>
      </c>
      <c r="M190" s="36" t="n">
        <v>5</v>
      </c>
      <c r="N190" s="36" t="n">
        <v>20</v>
      </c>
      <c r="AH190" s="1"/>
    </row>
    <row r="191" customFormat="false" ht="48" hidden="false" customHeight="true" outlineLevel="0" collapsed="false">
      <c r="A191" s="36" t="n">
        <v>2263</v>
      </c>
      <c r="B191" s="36" t="n">
        <v>2263</v>
      </c>
      <c r="C191" s="36" t="n">
        <v>12</v>
      </c>
      <c r="D191" s="36" t="n">
        <v>26.125</v>
      </c>
      <c r="E191" s="36" t="n">
        <v>4</v>
      </c>
      <c r="F191" s="36" t="n">
        <v>21</v>
      </c>
      <c r="G191" s="36" t="n">
        <v>20</v>
      </c>
      <c r="H191" s="36" t="n">
        <v>23.5</v>
      </c>
      <c r="I191" s="36" t="n">
        <v>4</v>
      </c>
      <c r="J191" s="36" t="n">
        <v>18.5</v>
      </c>
      <c r="K191" s="36" t="n">
        <v>15</v>
      </c>
      <c r="L191" s="36" t="n">
        <v>24.625</v>
      </c>
      <c r="M191" s="36" t="n">
        <v>3.5</v>
      </c>
      <c r="N191" s="36" t="n">
        <v>20</v>
      </c>
      <c r="AH191" s="1"/>
    </row>
    <row r="192" customFormat="false" ht="48" hidden="false" customHeight="true" outlineLevel="0" collapsed="false">
      <c r="A192" s="36" t="n">
        <v>2264</v>
      </c>
      <c r="B192" s="36" t="n">
        <v>2264</v>
      </c>
      <c r="C192" s="36" t="n">
        <v>9</v>
      </c>
      <c r="D192" s="36" t="n">
        <v>26.125</v>
      </c>
      <c r="E192" s="36" t="n">
        <v>10</v>
      </c>
      <c r="F192" s="36" t="n">
        <v>19</v>
      </c>
      <c r="G192" s="36" t="n">
        <v>18</v>
      </c>
      <c r="H192" s="36" t="n">
        <v>23.5</v>
      </c>
      <c r="I192" s="36" t="n">
        <v>5</v>
      </c>
      <c r="J192" s="36" t="n">
        <v>14</v>
      </c>
      <c r="K192" s="36" t="n">
        <v>14</v>
      </c>
      <c r="L192" s="36" t="n">
        <v>24.625</v>
      </c>
      <c r="M192" s="36" t="n">
        <v>6</v>
      </c>
      <c r="N192" s="36" t="n">
        <v>16</v>
      </c>
      <c r="AH192" s="1"/>
    </row>
    <row r="193" customFormat="false" ht="48" hidden="false" customHeight="true" outlineLevel="0" collapsed="false">
      <c r="A193" s="36" t="n">
        <v>2265</v>
      </c>
      <c r="B193" s="36" t="n">
        <v>2265</v>
      </c>
      <c r="C193" s="36" t="n">
        <v>24</v>
      </c>
      <c r="D193" s="36" t="n">
        <v>25</v>
      </c>
      <c r="E193" s="36" t="n">
        <v>4</v>
      </c>
      <c r="F193" s="36" t="n">
        <v>9</v>
      </c>
      <c r="G193" s="36" t="n">
        <v>18</v>
      </c>
      <c r="H193" s="36" t="n">
        <v>23.5</v>
      </c>
      <c r="I193" s="36" t="n">
        <v>9</v>
      </c>
      <c r="J193" s="36" t="n">
        <v>11</v>
      </c>
      <c r="K193" s="36" t="n">
        <v>21</v>
      </c>
      <c r="L193" s="36" t="n">
        <v>23.875</v>
      </c>
      <c r="M193" s="36" t="n">
        <v>6</v>
      </c>
      <c r="N193" s="36" t="n">
        <v>9.5</v>
      </c>
      <c r="AH193" s="1"/>
    </row>
    <row r="194" customFormat="false" ht="48" hidden="false" customHeight="true" outlineLevel="0" collapsed="false">
      <c r="A194" s="36" t="n">
        <v>2266</v>
      </c>
      <c r="B194" s="36" t="n">
        <v>2266</v>
      </c>
      <c r="C194" s="36" t="n">
        <v>24</v>
      </c>
      <c r="D194" s="36" t="n">
        <v>14</v>
      </c>
      <c r="E194" s="36" t="n">
        <v>11</v>
      </c>
      <c r="F194" s="36" t="n">
        <v>2</v>
      </c>
      <c r="G194" s="36" t="n">
        <v>25</v>
      </c>
      <c r="H194" s="36" t="n">
        <v>4</v>
      </c>
      <c r="I194" s="36" t="n">
        <v>9</v>
      </c>
      <c r="J194" s="36" t="n">
        <v>24</v>
      </c>
      <c r="K194" s="36" t="n">
        <v>25</v>
      </c>
      <c r="L194" s="36" t="n">
        <v>8</v>
      </c>
      <c r="M194" s="36" t="n">
        <v>9.5</v>
      </c>
      <c r="N194" s="36" t="n">
        <v>12</v>
      </c>
      <c r="AH194" s="1"/>
    </row>
    <row r="195" customFormat="false" ht="48" hidden="false" customHeight="true" outlineLevel="0" collapsed="false">
      <c r="A195" s="36" t="n">
        <v>2267</v>
      </c>
      <c r="B195" s="36" t="n">
        <v>2267</v>
      </c>
      <c r="C195" s="36" t="n">
        <v>20</v>
      </c>
      <c r="D195" s="36" t="n">
        <v>6</v>
      </c>
      <c r="E195" s="36" t="n">
        <v>10</v>
      </c>
      <c r="F195" s="36" t="n">
        <v>26</v>
      </c>
      <c r="G195" s="36" t="n">
        <v>20</v>
      </c>
      <c r="H195" s="36" t="n">
        <v>2.75</v>
      </c>
      <c r="I195" s="36" t="n">
        <v>22</v>
      </c>
      <c r="J195" s="36" t="n">
        <v>22</v>
      </c>
      <c r="K195" s="36" t="n">
        <v>19</v>
      </c>
      <c r="L195" s="36" t="n">
        <v>2.88888888888889</v>
      </c>
      <c r="M195" s="36" t="n">
        <v>13</v>
      </c>
      <c r="N195" s="36" t="n">
        <v>25</v>
      </c>
      <c r="AH195" s="1"/>
    </row>
    <row r="196" customFormat="false" ht="48" hidden="false" customHeight="true" outlineLevel="0" collapsed="false">
      <c r="A196" s="36" t="n">
        <v>2268</v>
      </c>
      <c r="B196" s="36" t="n">
        <v>2268</v>
      </c>
      <c r="C196" s="36" t="n">
        <v>19</v>
      </c>
      <c r="D196" s="36" t="n">
        <v>22</v>
      </c>
      <c r="E196" s="36" t="n">
        <v>3</v>
      </c>
      <c r="F196" s="36" t="n">
        <v>23</v>
      </c>
      <c r="G196" s="36" t="n">
        <v>20</v>
      </c>
      <c r="H196" s="36" t="n">
        <v>23.5</v>
      </c>
      <c r="I196" s="36" t="n">
        <v>2</v>
      </c>
      <c r="J196" s="36" t="n">
        <v>18.5</v>
      </c>
      <c r="K196" s="36" t="n">
        <v>18</v>
      </c>
      <c r="L196" s="36" t="n">
        <v>22</v>
      </c>
      <c r="M196" s="36" t="n">
        <v>2.9</v>
      </c>
      <c r="N196" s="36" t="n">
        <v>21</v>
      </c>
      <c r="AH196" s="1"/>
    </row>
    <row r="197" customFormat="false" ht="48" hidden="false" customHeight="true" outlineLevel="0" collapsed="false">
      <c r="A197" s="36" t="n">
        <v>2269</v>
      </c>
      <c r="B197" s="36" t="n">
        <v>2269</v>
      </c>
      <c r="C197" s="36" t="n">
        <v>20</v>
      </c>
      <c r="D197" s="36" t="n">
        <v>20</v>
      </c>
      <c r="E197" s="36" t="n">
        <v>13</v>
      </c>
      <c r="F197" s="36" t="n">
        <v>16</v>
      </c>
      <c r="G197" s="36" t="n">
        <v>20</v>
      </c>
      <c r="H197" s="36" t="n">
        <v>7</v>
      </c>
      <c r="I197" s="36" t="n">
        <v>12</v>
      </c>
      <c r="J197" s="36" t="n">
        <v>18.5</v>
      </c>
      <c r="K197" s="36" t="n">
        <v>19</v>
      </c>
      <c r="L197" s="36" t="n">
        <v>12</v>
      </c>
      <c r="M197" s="36" t="n">
        <v>12</v>
      </c>
      <c r="N197" s="36" t="n">
        <v>18</v>
      </c>
      <c r="AH197" s="1"/>
    </row>
    <row r="198" customFormat="false" ht="48" hidden="false" customHeight="true" outlineLevel="0" collapsed="false">
      <c r="A198" s="36" t="n">
        <v>2270</v>
      </c>
      <c r="B198" s="36" t="n">
        <v>2270</v>
      </c>
      <c r="C198" s="36" t="n">
        <v>14</v>
      </c>
      <c r="D198" s="36" t="n">
        <v>4</v>
      </c>
      <c r="E198" s="36" t="n">
        <v>4</v>
      </c>
      <c r="F198" s="36" t="n">
        <v>13</v>
      </c>
      <c r="G198" s="36" t="n">
        <v>24</v>
      </c>
      <c r="H198" s="36" t="n">
        <v>16</v>
      </c>
      <c r="I198" s="36" t="n">
        <v>18</v>
      </c>
      <c r="J198" s="36" t="n">
        <v>27</v>
      </c>
      <c r="K198" s="36" t="n">
        <v>19</v>
      </c>
      <c r="L198" s="36" t="n">
        <v>8</v>
      </c>
      <c r="M198" s="36" t="n">
        <v>9.5</v>
      </c>
      <c r="N198" s="36" t="n">
        <v>21</v>
      </c>
      <c r="AH198" s="1"/>
    </row>
    <row r="199" customFormat="false" ht="48" hidden="false" customHeight="true" outlineLevel="0" collapsed="false">
      <c r="A199" s="36" t="n">
        <v>2271</v>
      </c>
      <c r="B199" s="36" t="n">
        <v>2271</v>
      </c>
      <c r="C199" s="36" t="n">
        <v>16</v>
      </c>
      <c r="D199" s="36" t="n">
        <v>25</v>
      </c>
      <c r="E199" s="36" t="n">
        <v>10</v>
      </c>
      <c r="F199" s="36" t="n">
        <v>16</v>
      </c>
      <c r="G199" s="36" t="n">
        <v>22</v>
      </c>
      <c r="H199" s="36" t="n">
        <v>16</v>
      </c>
      <c r="I199" s="36" t="n">
        <v>5</v>
      </c>
      <c r="J199" s="36" t="n">
        <v>16</v>
      </c>
      <c r="K199" s="36" t="n">
        <v>19</v>
      </c>
      <c r="L199" s="36" t="n">
        <v>22</v>
      </c>
      <c r="M199" s="36" t="n">
        <v>6</v>
      </c>
      <c r="N199" s="36" t="n">
        <v>16</v>
      </c>
      <c r="AH199" s="1"/>
    </row>
    <row r="200" customFormat="false" ht="48" hidden="false" customHeight="true" outlineLevel="0" collapsed="false">
      <c r="A200" s="36" t="n">
        <v>2272</v>
      </c>
      <c r="B200" s="36" t="n">
        <v>2272</v>
      </c>
      <c r="C200" s="36" t="n">
        <v>22.5</v>
      </c>
      <c r="D200" s="36" t="n">
        <v>20</v>
      </c>
      <c r="E200" s="36" t="n">
        <v>2</v>
      </c>
      <c r="F200" s="36" t="n">
        <v>21</v>
      </c>
      <c r="G200" s="36" t="n">
        <v>22</v>
      </c>
      <c r="H200" s="36" t="n">
        <v>10</v>
      </c>
      <c r="I200" s="36" t="n">
        <v>7</v>
      </c>
      <c r="J200" s="36" t="n">
        <v>18.5</v>
      </c>
      <c r="K200" s="36" t="n">
        <v>22</v>
      </c>
      <c r="L200" s="36" t="n">
        <v>14</v>
      </c>
      <c r="M200" s="36" t="n">
        <v>3.5</v>
      </c>
      <c r="N200" s="36" t="n">
        <v>20</v>
      </c>
      <c r="AH200" s="1"/>
    </row>
    <row r="201" customFormat="false" ht="48" hidden="false" customHeight="true" outlineLevel="0" collapsed="false">
      <c r="A201" s="36" t="n">
        <v>2273</v>
      </c>
      <c r="B201" s="36" t="n">
        <v>2273</v>
      </c>
      <c r="C201" s="36" t="n">
        <v>16</v>
      </c>
      <c r="D201" s="36" t="n">
        <v>22</v>
      </c>
      <c r="E201" s="36" t="n">
        <v>10</v>
      </c>
      <c r="F201" s="36" t="n">
        <v>19</v>
      </c>
      <c r="G201" s="36" t="n">
        <v>18</v>
      </c>
      <c r="H201" s="36" t="n">
        <v>16</v>
      </c>
      <c r="I201" s="36" t="n">
        <v>4</v>
      </c>
      <c r="J201" s="36" t="n">
        <v>22</v>
      </c>
      <c r="K201" s="36" t="n">
        <v>16</v>
      </c>
      <c r="L201" s="36" t="n">
        <v>19</v>
      </c>
      <c r="M201" s="36" t="n">
        <v>5</v>
      </c>
      <c r="N201" s="36" t="n">
        <v>20</v>
      </c>
      <c r="AH201" s="1"/>
    </row>
    <row r="202" customFormat="false" ht="48" hidden="false" customHeight="true" outlineLevel="0" collapsed="false">
      <c r="A202" s="36" t="n">
        <v>2274</v>
      </c>
      <c r="B202" s="36" t="n">
        <v>2274</v>
      </c>
      <c r="C202" s="36" t="n">
        <v>14</v>
      </c>
      <c r="D202" s="36" t="n">
        <v>16</v>
      </c>
      <c r="E202" s="36" t="n">
        <v>10</v>
      </c>
      <c r="F202" s="36" t="n">
        <v>9</v>
      </c>
      <c r="G202" s="36" t="n">
        <v>28</v>
      </c>
      <c r="H202" s="36" t="n">
        <v>25</v>
      </c>
      <c r="I202" s="36" t="n">
        <v>28</v>
      </c>
      <c r="J202" s="36" t="n">
        <v>28</v>
      </c>
      <c r="K202" s="36" t="n">
        <v>23</v>
      </c>
      <c r="L202" s="36" t="n">
        <v>20</v>
      </c>
      <c r="M202" s="36" t="n">
        <v>15</v>
      </c>
      <c r="N202" s="36" t="n">
        <v>23</v>
      </c>
      <c r="AH202" s="1"/>
    </row>
    <row r="203" customFormat="false" ht="48" hidden="false" customHeight="true" outlineLevel="0" collapsed="false">
      <c r="A203" s="36" t="n">
        <v>2275</v>
      </c>
      <c r="B203" s="36" t="n">
        <v>2275</v>
      </c>
      <c r="C203" s="36" t="n">
        <v>14</v>
      </c>
      <c r="D203" s="36" t="n">
        <v>20</v>
      </c>
      <c r="E203" s="36" t="n">
        <v>11</v>
      </c>
      <c r="F203" s="36" t="n">
        <v>21</v>
      </c>
      <c r="G203" s="36" t="n">
        <v>21</v>
      </c>
      <c r="H203" s="36" t="n">
        <v>16</v>
      </c>
      <c r="I203" s="36" t="n">
        <v>4</v>
      </c>
      <c r="J203" s="36" t="n">
        <v>18.5</v>
      </c>
      <c r="K203" s="36" t="n">
        <v>17</v>
      </c>
      <c r="L203" s="36" t="n">
        <v>17.5</v>
      </c>
      <c r="M203" s="36" t="n">
        <v>6</v>
      </c>
      <c r="N203" s="36" t="n">
        <v>20</v>
      </c>
      <c r="AH203" s="1"/>
    </row>
    <row r="204" customFormat="false" ht="48" hidden="false" customHeight="true" outlineLevel="0" collapsed="false">
      <c r="A204" s="36" t="n">
        <v>2276</v>
      </c>
      <c r="B204" s="36" t="n">
        <v>2276</v>
      </c>
      <c r="C204" s="36" t="n">
        <v>20</v>
      </c>
      <c r="D204" s="36" t="n">
        <v>14</v>
      </c>
      <c r="E204" s="36" t="n">
        <v>13</v>
      </c>
      <c r="F204" s="36" t="n">
        <v>16</v>
      </c>
      <c r="G204" s="36" t="n">
        <v>24</v>
      </c>
      <c r="H204" s="36" t="n">
        <v>10</v>
      </c>
      <c r="I204" s="36" t="n">
        <v>5</v>
      </c>
      <c r="J204" s="36" t="n">
        <v>14</v>
      </c>
      <c r="K204" s="36" t="n">
        <v>22</v>
      </c>
      <c r="L204" s="36" t="n">
        <v>11</v>
      </c>
      <c r="M204" s="36" t="n">
        <v>8</v>
      </c>
      <c r="N204" s="36" t="n">
        <v>14</v>
      </c>
      <c r="AH204" s="1"/>
    </row>
    <row r="205" customFormat="false" ht="48" hidden="false" customHeight="true" outlineLevel="0" collapsed="false">
      <c r="A205" s="36" t="n">
        <v>2277</v>
      </c>
      <c r="B205" s="36" t="n">
        <v>2277</v>
      </c>
      <c r="C205" s="36" t="n">
        <v>12</v>
      </c>
      <c r="D205" s="36" t="n">
        <v>6</v>
      </c>
      <c r="E205" s="36" t="n">
        <v>10</v>
      </c>
      <c r="F205" s="36" t="n">
        <v>19</v>
      </c>
      <c r="G205" s="36" t="n">
        <v>25</v>
      </c>
      <c r="H205" s="36" t="n">
        <v>4</v>
      </c>
      <c r="I205" s="36" t="n">
        <v>22</v>
      </c>
      <c r="J205" s="36" t="n">
        <v>25</v>
      </c>
      <c r="K205" s="36" t="n">
        <v>19</v>
      </c>
      <c r="L205" s="36" t="n">
        <v>4</v>
      </c>
      <c r="M205" s="36" t="n">
        <v>13</v>
      </c>
      <c r="N205" s="36" t="n">
        <v>23</v>
      </c>
      <c r="AH205" s="1"/>
    </row>
    <row r="206" customFormat="false" ht="48" hidden="false" customHeight="true" outlineLevel="0" collapsed="false">
      <c r="A206" s="36" t="n">
        <v>2278</v>
      </c>
      <c r="B206" s="36" t="n">
        <v>2278</v>
      </c>
      <c r="C206" s="36" t="n">
        <v>5</v>
      </c>
      <c r="D206" s="36" t="n">
        <v>12</v>
      </c>
      <c r="E206" s="36" t="n">
        <v>21</v>
      </c>
      <c r="F206" s="36" t="n">
        <v>21</v>
      </c>
      <c r="G206" s="36" t="n">
        <v>12</v>
      </c>
      <c r="H206" s="36" t="n">
        <v>12</v>
      </c>
      <c r="I206" s="36" t="n">
        <v>22</v>
      </c>
      <c r="J206" s="36" t="n">
        <v>14</v>
      </c>
      <c r="K206" s="36" t="n">
        <v>10</v>
      </c>
      <c r="L206" s="36" t="n">
        <v>11</v>
      </c>
      <c r="M206" s="36" t="n">
        <v>21</v>
      </c>
      <c r="N206" s="36" t="n">
        <v>18</v>
      </c>
      <c r="AH206" s="1"/>
    </row>
    <row r="207" customFormat="false" ht="48" hidden="false" customHeight="true" outlineLevel="0" collapsed="false">
      <c r="A207" s="36" t="n">
        <v>2279</v>
      </c>
      <c r="B207" s="36" t="n">
        <v>2279</v>
      </c>
      <c r="C207" s="36" t="n">
        <v>19</v>
      </c>
      <c r="D207" s="36" t="n">
        <v>14</v>
      </c>
      <c r="E207" s="36" t="n">
        <v>10</v>
      </c>
      <c r="F207" s="36" t="n">
        <v>24</v>
      </c>
      <c r="G207" s="36" t="n">
        <v>12</v>
      </c>
      <c r="H207" s="36" t="n">
        <v>7</v>
      </c>
      <c r="I207" s="36" t="n">
        <v>12</v>
      </c>
      <c r="J207" s="36" t="n">
        <v>24</v>
      </c>
      <c r="K207" s="36" t="n">
        <v>15</v>
      </c>
      <c r="L207" s="36" t="n">
        <v>9.5</v>
      </c>
      <c r="M207" s="36" t="n">
        <v>9.5</v>
      </c>
      <c r="N207" s="36" t="n">
        <v>25</v>
      </c>
      <c r="AH207" s="1"/>
    </row>
    <row r="208" customFormat="false" ht="48" hidden="false" customHeight="true" outlineLevel="0" collapsed="false">
      <c r="A208" s="36" t="n">
        <v>2280</v>
      </c>
      <c r="B208" s="36" t="n">
        <v>2280</v>
      </c>
      <c r="C208" s="36" t="n">
        <v>19</v>
      </c>
      <c r="D208" s="36" t="n">
        <v>12</v>
      </c>
      <c r="E208" s="36" t="n">
        <v>7</v>
      </c>
      <c r="F208" s="36" t="n">
        <v>19</v>
      </c>
      <c r="G208" s="36" t="n">
        <v>27</v>
      </c>
      <c r="H208" s="36" t="n">
        <v>10</v>
      </c>
      <c r="I208" s="36" t="n">
        <v>12</v>
      </c>
      <c r="J208" s="36" t="n">
        <v>16</v>
      </c>
      <c r="K208" s="36" t="n">
        <v>23.5</v>
      </c>
      <c r="L208" s="36" t="n">
        <v>9.5</v>
      </c>
      <c r="M208" s="36" t="n">
        <v>8</v>
      </c>
      <c r="N208" s="36" t="n">
        <v>18</v>
      </c>
      <c r="AH208" s="1"/>
    </row>
    <row r="209" customFormat="false" ht="48" hidden="false" customHeight="true" outlineLevel="0" collapsed="false">
      <c r="A209" s="36" t="n">
        <v>2281</v>
      </c>
      <c r="B209" s="36" t="n">
        <v>2281</v>
      </c>
      <c r="C209" s="36" t="n">
        <v>24</v>
      </c>
      <c r="D209" s="36" t="n">
        <v>4</v>
      </c>
      <c r="E209" s="36" t="n">
        <v>3</v>
      </c>
      <c r="F209" s="36" t="n">
        <v>26</v>
      </c>
      <c r="G209" s="36" t="n">
        <v>24</v>
      </c>
      <c r="H209" s="36" t="n">
        <v>2.875</v>
      </c>
      <c r="I209" s="36" t="n">
        <v>4</v>
      </c>
      <c r="J209" s="36" t="n">
        <v>27</v>
      </c>
      <c r="K209" s="36" t="n">
        <v>24</v>
      </c>
      <c r="L209" s="36" t="n">
        <v>2.88888888888889</v>
      </c>
      <c r="M209" s="36" t="n">
        <v>3</v>
      </c>
      <c r="N209" s="36" t="n">
        <v>25.5</v>
      </c>
      <c r="AH209" s="1"/>
    </row>
    <row r="210" customFormat="false" ht="48" hidden="false" customHeight="true" outlineLevel="0" collapsed="false">
      <c r="A210" s="36" t="n">
        <v>2282</v>
      </c>
      <c r="B210" s="36" t="n">
        <v>2282</v>
      </c>
      <c r="C210" s="36" t="n">
        <v>20</v>
      </c>
      <c r="D210" s="36" t="n">
        <v>14</v>
      </c>
      <c r="E210" s="36" t="n">
        <v>13</v>
      </c>
      <c r="F210" s="36" t="n">
        <v>19</v>
      </c>
      <c r="G210" s="36" t="n">
        <v>20</v>
      </c>
      <c r="H210" s="36" t="n">
        <v>10</v>
      </c>
      <c r="I210" s="36" t="n">
        <v>5</v>
      </c>
      <c r="J210" s="36" t="n">
        <v>24</v>
      </c>
      <c r="K210" s="36" t="n">
        <v>19</v>
      </c>
      <c r="L210" s="36" t="n">
        <v>11</v>
      </c>
      <c r="M210" s="36" t="n">
        <v>8</v>
      </c>
      <c r="N210" s="36" t="n">
        <v>21</v>
      </c>
      <c r="AH210" s="1"/>
    </row>
    <row r="211" customFormat="false" ht="48" hidden="false" customHeight="true" outlineLevel="0" collapsed="false">
      <c r="A211" s="36" t="n">
        <v>2283</v>
      </c>
      <c r="B211" s="36" t="n">
        <v>2283</v>
      </c>
      <c r="C211" s="36" t="n">
        <v>19</v>
      </c>
      <c r="D211" s="36" t="n">
        <v>14</v>
      </c>
      <c r="E211" s="36" t="n">
        <v>11</v>
      </c>
      <c r="F211" s="36" t="n">
        <v>21</v>
      </c>
      <c r="G211" s="36" t="n">
        <v>14</v>
      </c>
      <c r="H211" s="36" t="n">
        <v>16</v>
      </c>
      <c r="I211" s="36" t="n">
        <v>7</v>
      </c>
      <c r="J211" s="36" t="n">
        <v>22</v>
      </c>
      <c r="K211" s="36" t="n">
        <v>16</v>
      </c>
      <c r="L211" s="36" t="n">
        <v>14</v>
      </c>
      <c r="M211" s="36" t="n">
        <v>8</v>
      </c>
      <c r="N211" s="36" t="n">
        <v>21</v>
      </c>
      <c r="AH211" s="1"/>
    </row>
    <row r="212" customFormat="false" ht="48" hidden="false" customHeight="true" outlineLevel="0" collapsed="false">
      <c r="A212" s="36" t="n">
        <v>2284</v>
      </c>
      <c r="B212" s="36" t="n">
        <v>2284</v>
      </c>
      <c r="C212" s="36" t="n">
        <v>14</v>
      </c>
      <c r="D212" s="36" t="n">
        <v>23.5</v>
      </c>
      <c r="E212" s="36" t="n">
        <v>4</v>
      </c>
      <c r="F212" s="36" t="n">
        <v>23</v>
      </c>
      <c r="G212" s="36" t="n">
        <v>12</v>
      </c>
      <c r="H212" s="36" t="n">
        <v>23.5</v>
      </c>
      <c r="I212" s="36" t="n">
        <v>7</v>
      </c>
      <c r="J212" s="36" t="n">
        <v>16</v>
      </c>
      <c r="K212" s="36" t="n">
        <v>14</v>
      </c>
      <c r="L212" s="36" t="n">
        <v>23.5</v>
      </c>
      <c r="M212" s="36" t="n">
        <v>5</v>
      </c>
      <c r="N212" s="36" t="n">
        <v>20</v>
      </c>
      <c r="AH212" s="1"/>
    </row>
    <row r="213" customFormat="false" ht="48" hidden="false" customHeight="true" outlineLevel="0" collapsed="false">
      <c r="A213" s="36" t="n">
        <v>2285</v>
      </c>
      <c r="B213" s="36" t="n">
        <v>2285</v>
      </c>
      <c r="C213" s="36" t="n">
        <v>20</v>
      </c>
      <c r="D213" s="36" t="n">
        <v>14</v>
      </c>
      <c r="E213" s="36" t="n">
        <v>7</v>
      </c>
      <c r="F213" s="36" t="n">
        <v>21</v>
      </c>
      <c r="G213" s="36" t="n">
        <v>18</v>
      </c>
      <c r="H213" s="36" t="n">
        <v>23.5</v>
      </c>
      <c r="I213" s="36" t="n">
        <v>9</v>
      </c>
      <c r="J213" s="36" t="n">
        <v>16</v>
      </c>
      <c r="K213" s="36" t="n">
        <v>18</v>
      </c>
      <c r="L213" s="36" t="n">
        <v>17.5</v>
      </c>
      <c r="M213" s="36" t="n">
        <v>7</v>
      </c>
      <c r="N213" s="36" t="n">
        <v>19</v>
      </c>
      <c r="AH213" s="1"/>
    </row>
    <row r="214" customFormat="false" ht="48" hidden="false" customHeight="true" outlineLevel="0" collapsed="false">
      <c r="A214" s="36" t="n">
        <v>2286</v>
      </c>
      <c r="B214" s="36" t="n">
        <v>2286</v>
      </c>
      <c r="C214" s="36" t="n">
        <v>14</v>
      </c>
      <c r="D214" s="36" t="n">
        <v>25</v>
      </c>
      <c r="E214" s="36" t="n">
        <v>10</v>
      </c>
      <c r="F214" s="36" t="n">
        <v>21</v>
      </c>
      <c r="G214" s="36" t="n">
        <v>20</v>
      </c>
      <c r="H214" s="36" t="n">
        <v>7</v>
      </c>
      <c r="I214" s="36" t="n">
        <v>12</v>
      </c>
      <c r="J214" s="36" t="n">
        <v>18.5</v>
      </c>
      <c r="K214" s="36" t="n">
        <v>16</v>
      </c>
      <c r="L214" s="36" t="n">
        <v>17.5</v>
      </c>
      <c r="M214" s="36" t="n">
        <v>9.5</v>
      </c>
      <c r="N214" s="36" t="n">
        <v>20</v>
      </c>
      <c r="AH214" s="1"/>
    </row>
    <row r="215" customFormat="false" ht="48" hidden="false" customHeight="true" outlineLevel="0" collapsed="false">
      <c r="A215" s="36" t="n">
        <v>2287</v>
      </c>
      <c r="B215" s="36" t="n">
        <v>2287</v>
      </c>
      <c r="C215" s="36" t="n">
        <v>14</v>
      </c>
      <c r="D215" s="36" t="n">
        <v>14</v>
      </c>
      <c r="E215" s="36" t="n">
        <v>11</v>
      </c>
      <c r="F215" s="36" t="n">
        <v>24</v>
      </c>
      <c r="G215" s="36" t="n">
        <v>12</v>
      </c>
      <c r="H215" s="36" t="n">
        <v>10</v>
      </c>
      <c r="I215" s="36" t="n">
        <v>12</v>
      </c>
      <c r="J215" s="36" t="n">
        <v>22</v>
      </c>
      <c r="K215" s="36" t="n">
        <v>14</v>
      </c>
      <c r="L215" s="36" t="n">
        <v>11</v>
      </c>
      <c r="M215" s="36" t="n">
        <v>11</v>
      </c>
      <c r="N215" s="36" t="n">
        <v>24</v>
      </c>
      <c r="AH215" s="1"/>
    </row>
    <row r="216" customFormat="false" ht="48" hidden="false" customHeight="true" outlineLevel="0" collapsed="false">
      <c r="A216" s="36" t="n">
        <v>2288</v>
      </c>
      <c r="B216" s="36" t="n">
        <v>2288</v>
      </c>
      <c r="C216" s="36" t="n">
        <v>5</v>
      </c>
      <c r="D216" s="36" t="n">
        <v>25</v>
      </c>
      <c r="E216" s="36" t="n">
        <v>13</v>
      </c>
      <c r="F216" s="36" t="n">
        <v>19</v>
      </c>
      <c r="G216" s="36" t="n">
        <v>7</v>
      </c>
      <c r="H216" s="36" t="n">
        <v>16</v>
      </c>
      <c r="I216" s="36" t="n">
        <v>12</v>
      </c>
      <c r="J216" s="36" t="n">
        <v>25</v>
      </c>
      <c r="K216" s="36" t="n">
        <v>7</v>
      </c>
      <c r="L216" s="36" t="n">
        <v>22</v>
      </c>
      <c r="M216" s="36" t="n">
        <v>12</v>
      </c>
      <c r="N216" s="36" t="n">
        <v>23</v>
      </c>
      <c r="AH216" s="1"/>
    </row>
    <row r="217" customFormat="false" ht="48" hidden="false" customHeight="true" outlineLevel="0" collapsed="false">
      <c r="A217" s="36" t="n">
        <v>2289</v>
      </c>
      <c r="B217" s="36" t="n">
        <v>2289</v>
      </c>
      <c r="C217" s="36" t="n">
        <v>16</v>
      </c>
      <c r="D217" s="36" t="n">
        <v>23.5</v>
      </c>
      <c r="E217" s="36" t="n">
        <v>11</v>
      </c>
      <c r="F217" s="36" t="n">
        <v>16</v>
      </c>
      <c r="G217" s="36" t="n">
        <v>21</v>
      </c>
      <c r="H217" s="36" t="n">
        <v>10</v>
      </c>
      <c r="I217" s="36" t="n">
        <v>9</v>
      </c>
      <c r="J217" s="36" t="n">
        <v>16</v>
      </c>
      <c r="K217" s="36" t="n">
        <v>18</v>
      </c>
      <c r="L217" s="36" t="n">
        <v>17.5</v>
      </c>
      <c r="M217" s="36" t="n">
        <v>9.5</v>
      </c>
      <c r="N217" s="36" t="n">
        <v>16</v>
      </c>
      <c r="AH217" s="1"/>
    </row>
    <row r="218" customFormat="false" ht="48" hidden="false" customHeight="true" outlineLevel="0" collapsed="false">
      <c r="A218" s="36" t="n">
        <v>2290</v>
      </c>
      <c r="B218" s="36" t="n">
        <v>2290</v>
      </c>
      <c r="C218" s="36" t="n">
        <v>20</v>
      </c>
      <c r="D218" s="36" t="n">
        <v>26</v>
      </c>
      <c r="E218" s="36" t="n">
        <v>2</v>
      </c>
      <c r="F218" s="36" t="n">
        <v>19</v>
      </c>
      <c r="G218" s="36" t="n">
        <v>26</v>
      </c>
      <c r="H218" s="36" t="n">
        <v>16</v>
      </c>
      <c r="I218" s="36" t="n">
        <v>4</v>
      </c>
      <c r="J218" s="36" t="n">
        <v>16</v>
      </c>
      <c r="K218" s="36" t="n">
        <v>23.5</v>
      </c>
      <c r="L218" s="36" t="n">
        <v>23.5</v>
      </c>
      <c r="M218" s="36" t="n">
        <v>2.9</v>
      </c>
      <c r="N218" s="36" t="n">
        <v>18</v>
      </c>
      <c r="AH218" s="1"/>
    </row>
    <row r="219" customFormat="false" ht="48" hidden="false" customHeight="true" outlineLevel="0" collapsed="false">
      <c r="A219" s="36" t="n">
        <v>2291</v>
      </c>
      <c r="B219" s="36" t="n">
        <v>2291</v>
      </c>
      <c r="C219" s="36" t="n">
        <v>9</v>
      </c>
      <c r="D219" s="36" t="n">
        <v>20</v>
      </c>
      <c r="E219" s="36" t="n">
        <v>10</v>
      </c>
      <c r="F219" s="36" t="n">
        <v>24</v>
      </c>
      <c r="G219" s="36" t="n">
        <v>18</v>
      </c>
      <c r="H219" s="36" t="n">
        <v>16</v>
      </c>
      <c r="I219" s="36" t="n">
        <v>7</v>
      </c>
      <c r="J219" s="36" t="n">
        <v>22</v>
      </c>
      <c r="K219" s="36" t="n">
        <v>14</v>
      </c>
      <c r="L219" s="36" t="n">
        <v>17.5</v>
      </c>
      <c r="M219" s="36" t="n">
        <v>7</v>
      </c>
      <c r="N219" s="36" t="n">
        <v>24</v>
      </c>
      <c r="AH219" s="1"/>
    </row>
    <row r="220" customFormat="false" ht="48" hidden="false" customHeight="true" outlineLevel="0" collapsed="false">
      <c r="A220" s="36" t="n">
        <v>2292</v>
      </c>
      <c r="B220" s="36" t="n">
        <v>2292</v>
      </c>
      <c r="C220" s="36" t="n">
        <v>14</v>
      </c>
      <c r="D220" s="36" t="n">
        <v>16</v>
      </c>
      <c r="E220" s="36" t="n">
        <v>11</v>
      </c>
      <c r="F220" s="36" t="n">
        <v>21</v>
      </c>
      <c r="G220" s="36" t="n">
        <v>9</v>
      </c>
      <c r="H220" s="36" t="n">
        <v>20</v>
      </c>
      <c r="I220" s="36" t="n">
        <v>18</v>
      </c>
      <c r="J220" s="36" t="n">
        <v>16</v>
      </c>
      <c r="K220" s="36" t="n">
        <v>11</v>
      </c>
      <c r="L220" s="36" t="n">
        <v>17.5</v>
      </c>
      <c r="M220" s="36" t="n">
        <v>13</v>
      </c>
      <c r="N220" s="36" t="n">
        <v>19</v>
      </c>
      <c r="AH220" s="1"/>
    </row>
    <row r="221" customFormat="false" ht="48" hidden="false" customHeight="true" outlineLevel="0" collapsed="false">
      <c r="A221" s="36" t="n">
        <v>2293</v>
      </c>
      <c r="B221" s="36" t="n">
        <v>2293</v>
      </c>
      <c r="C221" s="36" t="n">
        <v>16</v>
      </c>
      <c r="D221" s="36" t="n">
        <v>2</v>
      </c>
      <c r="E221" s="36" t="n">
        <v>4</v>
      </c>
      <c r="F221" s="36" t="n">
        <v>9</v>
      </c>
      <c r="G221" s="36" t="n">
        <v>25</v>
      </c>
      <c r="H221" s="36" t="n">
        <v>23.5</v>
      </c>
      <c r="I221" s="36" t="n">
        <v>26</v>
      </c>
      <c r="J221" s="36" t="n">
        <v>18.5</v>
      </c>
      <c r="K221" s="36" t="n">
        <v>21</v>
      </c>
      <c r="L221" s="36" t="n">
        <v>9.5</v>
      </c>
      <c r="M221" s="36" t="n">
        <v>12</v>
      </c>
      <c r="N221" s="36" t="n">
        <v>14</v>
      </c>
      <c r="AH221" s="1"/>
    </row>
    <row r="222" customFormat="false" ht="48" hidden="false" customHeight="true" outlineLevel="0" collapsed="false">
      <c r="A222" s="36" t="n">
        <v>2294</v>
      </c>
      <c r="B222" s="36" t="n">
        <v>2294</v>
      </c>
      <c r="C222" s="36" t="n">
        <v>16</v>
      </c>
      <c r="D222" s="36" t="n">
        <v>25</v>
      </c>
      <c r="E222" s="36" t="n">
        <v>13</v>
      </c>
      <c r="F222" s="36" t="n">
        <v>13</v>
      </c>
      <c r="G222" s="36" t="n">
        <v>18</v>
      </c>
      <c r="H222" s="36" t="n">
        <v>4</v>
      </c>
      <c r="I222" s="36" t="n">
        <v>15</v>
      </c>
      <c r="J222" s="36" t="n">
        <v>22</v>
      </c>
      <c r="K222" s="36" t="n">
        <v>16</v>
      </c>
      <c r="L222" s="36" t="n">
        <v>16</v>
      </c>
      <c r="M222" s="36" t="n">
        <v>13</v>
      </c>
      <c r="N222" s="36" t="n">
        <v>18</v>
      </c>
      <c r="AH222" s="1"/>
    </row>
    <row r="223" customFormat="false" ht="48" hidden="false" customHeight="true" outlineLevel="0" collapsed="false">
      <c r="A223" s="36" t="n">
        <v>2295</v>
      </c>
      <c r="B223" s="36" t="n">
        <v>2295</v>
      </c>
      <c r="C223" s="36" t="n">
        <v>14</v>
      </c>
      <c r="D223" s="36" t="n">
        <v>20</v>
      </c>
      <c r="E223" s="36" t="n">
        <v>7</v>
      </c>
      <c r="F223" s="36" t="n">
        <v>27</v>
      </c>
      <c r="G223" s="36" t="n">
        <v>22</v>
      </c>
      <c r="H223" s="36" t="n">
        <v>7</v>
      </c>
      <c r="I223" s="36" t="n">
        <v>5</v>
      </c>
      <c r="J223" s="36" t="n">
        <v>18.5</v>
      </c>
      <c r="K223" s="36" t="n">
        <v>18</v>
      </c>
      <c r="L223" s="36" t="n">
        <v>12</v>
      </c>
      <c r="M223" s="36" t="n">
        <v>5</v>
      </c>
      <c r="N223" s="36" t="n">
        <v>25</v>
      </c>
      <c r="AH223" s="1"/>
    </row>
    <row r="224" customFormat="false" ht="48" hidden="false" customHeight="true" outlineLevel="0" collapsed="false">
      <c r="A224" s="36" t="n">
        <v>2296</v>
      </c>
      <c r="B224" s="36" t="n">
        <v>2296</v>
      </c>
      <c r="C224" s="36" t="n">
        <v>14</v>
      </c>
      <c r="D224" s="36" t="n">
        <v>6</v>
      </c>
      <c r="E224" s="36" t="n">
        <v>18</v>
      </c>
      <c r="F224" s="36" t="n">
        <v>16</v>
      </c>
      <c r="G224" s="36" t="n">
        <v>22</v>
      </c>
      <c r="H224" s="36" t="n">
        <v>23.5</v>
      </c>
      <c r="I224" s="36" t="n">
        <v>7</v>
      </c>
      <c r="J224" s="36" t="n">
        <v>16</v>
      </c>
      <c r="K224" s="36" t="n">
        <v>18</v>
      </c>
      <c r="L224" s="36" t="n">
        <v>12</v>
      </c>
      <c r="M224" s="36" t="n">
        <v>12</v>
      </c>
      <c r="N224" s="36" t="n">
        <v>16</v>
      </c>
      <c r="AH224" s="1"/>
    </row>
    <row r="225" customFormat="false" ht="48" hidden="false" customHeight="true" outlineLevel="0" collapsed="false">
      <c r="A225" s="36" t="n">
        <v>2297</v>
      </c>
      <c r="B225" s="36" t="n">
        <v>2297</v>
      </c>
      <c r="C225" s="36" t="n">
        <v>24</v>
      </c>
      <c r="D225" s="36" t="n">
        <v>23.5</v>
      </c>
      <c r="E225" s="36" t="n">
        <v>3</v>
      </c>
      <c r="F225" s="36" t="n">
        <v>9</v>
      </c>
      <c r="G225" s="36" t="n">
        <v>14</v>
      </c>
      <c r="H225" s="36" t="n">
        <v>25</v>
      </c>
      <c r="I225" s="36" t="n">
        <v>4</v>
      </c>
      <c r="J225" s="36" t="n">
        <v>16</v>
      </c>
      <c r="K225" s="36" t="n">
        <v>20</v>
      </c>
      <c r="L225" s="36" t="n">
        <v>23.875</v>
      </c>
      <c r="M225" s="36" t="n">
        <v>3</v>
      </c>
      <c r="N225" s="36" t="n">
        <v>12</v>
      </c>
      <c r="AH225" s="1"/>
    </row>
    <row r="226" customFormat="false" ht="48" hidden="false" customHeight="true" outlineLevel="0" collapsed="false">
      <c r="A226" s="36" t="n">
        <v>2298</v>
      </c>
      <c r="B226" s="36" t="n">
        <v>2298</v>
      </c>
      <c r="C226" s="36" t="n">
        <v>14</v>
      </c>
      <c r="D226" s="36" t="n">
        <v>23.5</v>
      </c>
      <c r="E226" s="36" t="n">
        <v>13</v>
      </c>
      <c r="F226" s="36" t="n">
        <v>16</v>
      </c>
      <c r="G226" s="36" t="n">
        <v>26</v>
      </c>
      <c r="H226" s="36" t="n">
        <v>2.875</v>
      </c>
      <c r="I226" s="36" t="n">
        <v>5</v>
      </c>
      <c r="J226" s="36" t="n">
        <v>24</v>
      </c>
      <c r="K226" s="36" t="n">
        <v>21</v>
      </c>
      <c r="L226" s="36" t="n">
        <v>11</v>
      </c>
      <c r="M226" s="36" t="n">
        <v>8</v>
      </c>
      <c r="N226" s="36" t="n">
        <v>20</v>
      </c>
      <c r="AH226" s="1"/>
    </row>
    <row r="227" customFormat="false" ht="48" hidden="false" customHeight="true" outlineLevel="0" collapsed="false">
      <c r="A227" s="36" t="n">
        <v>2299</v>
      </c>
      <c r="B227" s="36" t="n">
        <v>2299</v>
      </c>
      <c r="C227" s="36" t="n">
        <v>3</v>
      </c>
      <c r="D227" s="36" t="n">
        <v>1</v>
      </c>
      <c r="E227" s="36" t="n">
        <v>1</v>
      </c>
      <c r="F227" s="36" t="n">
        <v>1</v>
      </c>
      <c r="G227" s="36" t="n">
        <v>28</v>
      </c>
      <c r="H227" s="36" t="n">
        <v>28</v>
      </c>
      <c r="I227" s="36" t="n">
        <v>28</v>
      </c>
      <c r="J227" s="36" t="n">
        <v>28</v>
      </c>
      <c r="K227" s="36" t="n">
        <v>20</v>
      </c>
      <c r="L227" s="36" t="n">
        <v>12</v>
      </c>
      <c r="M227" s="36" t="n">
        <v>9.5</v>
      </c>
      <c r="N227" s="36" t="n">
        <v>18</v>
      </c>
      <c r="AH227" s="1"/>
    </row>
    <row r="228" customFormat="false" ht="48" hidden="false" customHeight="true" outlineLevel="0" collapsed="false">
      <c r="A228" s="36" t="n">
        <v>2300</v>
      </c>
      <c r="B228" s="36" t="n">
        <v>2300</v>
      </c>
      <c r="C228" s="36" t="n">
        <v>22.5</v>
      </c>
      <c r="D228" s="36" t="n">
        <v>14</v>
      </c>
      <c r="E228" s="36" t="n">
        <v>4</v>
      </c>
      <c r="F228" s="36" t="n">
        <v>24</v>
      </c>
      <c r="G228" s="36" t="n">
        <v>21</v>
      </c>
      <c r="H228" s="36" t="n">
        <v>10</v>
      </c>
      <c r="I228" s="36" t="n">
        <v>2</v>
      </c>
      <c r="J228" s="36" t="n">
        <v>24</v>
      </c>
      <c r="K228" s="36" t="n">
        <v>21</v>
      </c>
      <c r="L228" s="36" t="n">
        <v>11</v>
      </c>
      <c r="M228" s="36" t="n">
        <v>3</v>
      </c>
      <c r="N228" s="36" t="n">
        <v>25</v>
      </c>
      <c r="AH228" s="1"/>
    </row>
    <row r="229" customFormat="false" ht="48" hidden="false" customHeight="true" outlineLevel="0" collapsed="false">
      <c r="A229" s="36" t="n">
        <v>2301</v>
      </c>
      <c r="B229" s="36" t="n">
        <v>2301</v>
      </c>
      <c r="C229" s="36" t="n">
        <v>3</v>
      </c>
      <c r="D229" s="36" t="n">
        <v>20</v>
      </c>
      <c r="E229" s="36" t="n">
        <v>18</v>
      </c>
      <c r="F229" s="36" t="n">
        <v>24</v>
      </c>
      <c r="G229" s="36" t="n">
        <v>9</v>
      </c>
      <c r="H229" s="36" t="n">
        <v>16</v>
      </c>
      <c r="I229" s="36" t="n">
        <v>18</v>
      </c>
      <c r="J229" s="36" t="n">
        <v>18.5</v>
      </c>
      <c r="K229" s="36" t="n">
        <v>7</v>
      </c>
      <c r="L229" s="36" t="n">
        <v>17.5</v>
      </c>
      <c r="M229" s="36" t="n">
        <v>17</v>
      </c>
      <c r="N229" s="36" t="n">
        <v>23</v>
      </c>
      <c r="AH229" s="1"/>
    </row>
    <row r="230" customFormat="false" ht="48" hidden="false" customHeight="true" outlineLevel="0" collapsed="false">
      <c r="A230" s="36" t="n">
        <v>2302</v>
      </c>
      <c r="B230" s="36" t="n">
        <v>2302</v>
      </c>
      <c r="C230" s="36" t="n">
        <v>24</v>
      </c>
      <c r="D230" s="36" t="n">
        <v>9</v>
      </c>
      <c r="E230" s="36" t="n">
        <v>11</v>
      </c>
      <c r="F230" s="36" t="n">
        <v>19</v>
      </c>
      <c r="G230" s="36" t="n">
        <v>20</v>
      </c>
      <c r="H230" s="36" t="n">
        <v>16</v>
      </c>
      <c r="I230" s="36" t="n">
        <v>12</v>
      </c>
      <c r="J230" s="36" t="n">
        <v>11</v>
      </c>
      <c r="K230" s="36" t="n">
        <v>22</v>
      </c>
      <c r="L230" s="36" t="n">
        <v>11</v>
      </c>
      <c r="M230" s="36" t="n">
        <v>11</v>
      </c>
      <c r="N230" s="36" t="n">
        <v>14</v>
      </c>
      <c r="AH230" s="1"/>
    </row>
    <row r="231" customFormat="false" ht="48" hidden="false" customHeight="true" outlineLevel="0" collapsed="false">
      <c r="A231" s="36" t="n">
        <v>2303</v>
      </c>
      <c r="B231" s="36" t="n">
        <v>2303</v>
      </c>
      <c r="C231" s="36" t="n">
        <v>12</v>
      </c>
      <c r="D231" s="36" t="n">
        <v>9</v>
      </c>
      <c r="E231" s="36" t="n">
        <v>4</v>
      </c>
      <c r="F231" s="36" t="n">
        <v>4</v>
      </c>
      <c r="G231" s="36" t="n">
        <v>28</v>
      </c>
      <c r="H231" s="36" t="n">
        <v>16</v>
      </c>
      <c r="I231" s="36" t="n">
        <v>26</v>
      </c>
      <c r="J231" s="36" t="n">
        <v>25</v>
      </c>
      <c r="K231" s="36" t="n">
        <v>22</v>
      </c>
      <c r="L231" s="36" t="n">
        <v>11</v>
      </c>
      <c r="M231" s="36" t="n">
        <v>12</v>
      </c>
      <c r="N231" s="36" t="n">
        <v>16</v>
      </c>
      <c r="AH231" s="1"/>
    </row>
    <row r="232" customFormat="false" ht="48" hidden="false" customHeight="true" outlineLevel="0" collapsed="false">
      <c r="A232" s="36" t="n">
        <v>2304</v>
      </c>
      <c r="B232" s="36" t="n">
        <v>2304</v>
      </c>
      <c r="C232" s="36" t="n">
        <v>16</v>
      </c>
      <c r="D232" s="36" t="n">
        <v>14</v>
      </c>
      <c r="E232" s="36" t="n">
        <v>7</v>
      </c>
      <c r="F232" s="36" t="n">
        <v>13</v>
      </c>
      <c r="G232" s="36" t="n">
        <v>26</v>
      </c>
      <c r="H232" s="36" t="n">
        <v>16</v>
      </c>
      <c r="I232" s="36" t="n">
        <v>9</v>
      </c>
      <c r="J232" s="36" t="n">
        <v>16</v>
      </c>
      <c r="K232" s="36" t="n">
        <v>22</v>
      </c>
      <c r="L232" s="36" t="n">
        <v>14</v>
      </c>
      <c r="M232" s="36" t="n">
        <v>7</v>
      </c>
      <c r="N232" s="36" t="n">
        <v>14</v>
      </c>
      <c r="AH232" s="1"/>
    </row>
    <row r="233" customFormat="false" ht="48" hidden="false" customHeight="true" outlineLevel="0" collapsed="false">
      <c r="A233" s="36" t="n">
        <v>2305</v>
      </c>
      <c r="B233" s="36" t="n">
        <v>2305</v>
      </c>
      <c r="C233" s="36" t="n">
        <v>16</v>
      </c>
      <c r="D233" s="36" t="n">
        <v>9</v>
      </c>
      <c r="E233" s="36" t="n">
        <v>11</v>
      </c>
      <c r="F233" s="36" t="n">
        <v>24</v>
      </c>
      <c r="G233" s="36" t="n">
        <v>11</v>
      </c>
      <c r="H233" s="36" t="n">
        <v>16</v>
      </c>
      <c r="I233" s="36" t="n">
        <v>12</v>
      </c>
      <c r="J233" s="36" t="n">
        <v>22</v>
      </c>
      <c r="K233" s="36" t="n">
        <v>14</v>
      </c>
      <c r="L233" s="36" t="n">
        <v>11</v>
      </c>
      <c r="M233" s="36" t="n">
        <v>11</v>
      </c>
      <c r="N233" s="36" t="n">
        <v>24</v>
      </c>
      <c r="AH233" s="1"/>
    </row>
    <row r="234" customFormat="false" ht="48" hidden="false" customHeight="true" outlineLevel="0" collapsed="false">
      <c r="A234" s="36" t="n">
        <v>2306</v>
      </c>
      <c r="B234" s="36" t="n">
        <v>2306</v>
      </c>
      <c r="C234" s="36" t="n">
        <v>9</v>
      </c>
      <c r="D234" s="36" t="n">
        <v>23.5</v>
      </c>
      <c r="E234" s="36" t="n">
        <v>11</v>
      </c>
      <c r="F234" s="36" t="n">
        <v>21</v>
      </c>
      <c r="G234" s="36" t="n">
        <v>20</v>
      </c>
      <c r="H234" s="36" t="n">
        <v>12</v>
      </c>
      <c r="I234" s="36" t="n">
        <v>4</v>
      </c>
      <c r="J234" s="36" t="n">
        <v>22</v>
      </c>
      <c r="K234" s="36" t="n">
        <v>14.5</v>
      </c>
      <c r="L234" s="36" t="n">
        <v>19</v>
      </c>
      <c r="M234" s="36" t="n">
        <v>6</v>
      </c>
      <c r="N234" s="36" t="n">
        <v>21</v>
      </c>
      <c r="AH234" s="1"/>
    </row>
    <row r="235" customFormat="false" ht="48" hidden="false" customHeight="true" outlineLevel="0" collapsed="false">
      <c r="A235" s="36" t="n">
        <v>2307</v>
      </c>
      <c r="B235" s="36" t="n">
        <v>2307</v>
      </c>
      <c r="C235" s="36" t="n">
        <v>9</v>
      </c>
      <c r="D235" s="36" t="n">
        <v>16</v>
      </c>
      <c r="E235" s="36" t="n">
        <v>18</v>
      </c>
      <c r="F235" s="36" t="n">
        <v>23</v>
      </c>
      <c r="G235" s="36" t="n">
        <v>9</v>
      </c>
      <c r="H235" s="36" t="n">
        <v>23.5</v>
      </c>
      <c r="I235" s="36" t="n">
        <v>15</v>
      </c>
      <c r="J235" s="36" t="n">
        <v>18.5</v>
      </c>
      <c r="K235" s="36" t="n">
        <v>9</v>
      </c>
      <c r="L235" s="36" t="n">
        <v>19</v>
      </c>
      <c r="M235" s="36" t="n">
        <v>15</v>
      </c>
      <c r="N235" s="36" t="n">
        <v>21</v>
      </c>
      <c r="AH235" s="1"/>
    </row>
    <row r="236" customFormat="false" ht="48" hidden="false" customHeight="true" outlineLevel="0" collapsed="false">
      <c r="A236" s="36" t="n">
        <v>2308</v>
      </c>
      <c r="B236" s="36" t="n">
        <v>2308</v>
      </c>
      <c r="C236" s="36" t="n">
        <v>22.5</v>
      </c>
      <c r="D236" s="36" t="n">
        <v>16</v>
      </c>
      <c r="E236" s="36" t="n">
        <v>10</v>
      </c>
      <c r="F236" s="36" t="n">
        <v>16</v>
      </c>
      <c r="G236" s="36" t="n">
        <v>20</v>
      </c>
      <c r="H236" s="36" t="n">
        <v>7</v>
      </c>
      <c r="I236" s="36" t="n">
        <v>9</v>
      </c>
      <c r="J236" s="36" t="n">
        <v>22</v>
      </c>
      <c r="K236" s="36" t="n">
        <v>20</v>
      </c>
      <c r="L236" s="36" t="n">
        <v>11</v>
      </c>
      <c r="M236" s="36" t="n">
        <v>8</v>
      </c>
      <c r="N236" s="36" t="n">
        <v>19</v>
      </c>
      <c r="AH236" s="1"/>
    </row>
    <row r="237" customFormat="false" ht="48" hidden="false" customHeight="true" outlineLevel="0" collapsed="false">
      <c r="A237" s="36" t="n">
        <v>2309</v>
      </c>
      <c r="B237" s="36" t="n">
        <v>2309</v>
      </c>
      <c r="C237" s="36" t="n">
        <v>12</v>
      </c>
      <c r="D237" s="36" t="n">
        <v>26</v>
      </c>
      <c r="E237" s="36" t="n">
        <v>7</v>
      </c>
      <c r="F237" s="36" t="n">
        <v>23</v>
      </c>
      <c r="G237" s="36" t="n">
        <v>25</v>
      </c>
      <c r="H237" s="36" t="n">
        <v>12</v>
      </c>
      <c r="I237" s="36" t="n">
        <v>2</v>
      </c>
      <c r="J237" s="36" t="n">
        <v>16</v>
      </c>
      <c r="K237" s="36" t="n">
        <v>19</v>
      </c>
      <c r="L237" s="36" t="n">
        <v>22</v>
      </c>
      <c r="M237" s="36" t="n">
        <v>3.5</v>
      </c>
      <c r="N237" s="36" t="n">
        <v>20</v>
      </c>
      <c r="AH237" s="1"/>
    </row>
    <row r="238" customFormat="false" ht="48" hidden="false" customHeight="true" outlineLevel="0" collapsed="false">
      <c r="A238" s="36" t="n">
        <v>2310</v>
      </c>
      <c r="B238" s="36" t="n">
        <v>2310</v>
      </c>
      <c r="C238" s="36" t="n">
        <v>19</v>
      </c>
      <c r="D238" s="36" t="n">
        <v>16</v>
      </c>
      <c r="E238" s="36" t="n">
        <v>7</v>
      </c>
      <c r="F238" s="36" t="n">
        <v>9</v>
      </c>
      <c r="G238" s="36" t="n">
        <v>21</v>
      </c>
      <c r="H238" s="36" t="n">
        <v>23.5</v>
      </c>
      <c r="I238" s="36" t="n">
        <v>15</v>
      </c>
      <c r="J238" s="36" t="n">
        <v>22</v>
      </c>
      <c r="K238" s="36" t="n">
        <v>19</v>
      </c>
      <c r="L238" s="36" t="n">
        <v>19</v>
      </c>
      <c r="M238" s="36" t="n">
        <v>9.5</v>
      </c>
      <c r="N238" s="36" t="n">
        <v>16</v>
      </c>
      <c r="AH238" s="1"/>
    </row>
    <row r="239" customFormat="false" ht="48" hidden="false" customHeight="true" outlineLevel="0" collapsed="false">
      <c r="A239" s="36" t="n">
        <v>2311</v>
      </c>
      <c r="B239" s="36" t="n">
        <v>2311</v>
      </c>
      <c r="C239" s="36" t="n">
        <v>16</v>
      </c>
      <c r="D239" s="36" t="n">
        <v>22</v>
      </c>
      <c r="E239" s="36" t="n">
        <v>11</v>
      </c>
      <c r="F239" s="36" t="n">
        <v>21</v>
      </c>
      <c r="G239" s="36" t="n">
        <v>20</v>
      </c>
      <c r="H239" s="36" t="n">
        <v>10</v>
      </c>
      <c r="I239" s="36" t="n">
        <v>12</v>
      </c>
      <c r="J239" s="36" t="n">
        <v>18.5</v>
      </c>
      <c r="K239" s="36" t="n">
        <v>17</v>
      </c>
      <c r="L239" s="36" t="n">
        <v>16</v>
      </c>
      <c r="M239" s="36" t="n">
        <v>11</v>
      </c>
      <c r="N239" s="36" t="n">
        <v>20</v>
      </c>
      <c r="AH239" s="1"/>
    </row>
    <row r="240" customFormat="false" ht="48" hidden="false" customHeight="true" outlineLevel="0" collapsed="false">
      <c r="A240" s="36" t="n">
        <v>2312</v>
      </c>
      <c r="B240" s="36" t="n">
        <v>2312</v>
      </c>
      <c r="C240" s="36" t="n">
        <v>22.5</v>
      </c>
      <c r="D240" s="36" t="n">
        <v>16</v>
      </c>
      <c r="E240" s="36" t="n">
        <v>4</v>
      </c>
      <c r="F240" s="36" t="n">
        <v>24</v>
      </c>
      <c r="G240" s="36" t="n">
        <v>9</v>
      </c>
      <c r="H240" s="36" t="n">
        <v>23.5</v>
      </c>
      <c r="I240" s="36" t="n">
        <v>15</v>
      </c>
      <c r="J240" s="36" t="n">
        <v>16</v>
      </c>
      <c r="K240" s="36" t="n">
        <v>15</v>
      </c>
      <c r="L240" s="36" t="n">
        <v>19</v>
      </c>
      <c r="M240" s="36" t="n">
        <v>8</v>
      </c>
      <c r="N240" s="36" t="n">
        <v>21</v>
      </c>
      <c r="AH240" s="1"/>
    </row>
    <row r="241" customFormat="false" ht="48" hidden="false" customHeight="true" outlineLevel="0" collapsed="false">
      <c r="A241" s="36" t="n">
        <v>2313</v>
      </c>
      <c r="B241" s="36" t="n">
        <v>2313</v>
      </c>
      <c r="C241" s="36" t="n">
        <v>16</v>
      </c>
      <c r="D241" s="36" t="n">
        <v>22</v>
      </c>
      <c r="E241" s="36" t="n">
        <v>13</v>
      </c>
      <c r="F241" s="36" t="n">
        <v>16</v>
      </c>
      <c r="G241" s="36" t="n">
        <v>20</v>
      </c>
      <c r="H241" s="36" t="n">
        <v>23.5</v>
      </c>
      <c r="I241" s="36" t="n">
        <v>18</v>
      </c>
      <c r="J241" s="36" t="n">
        <v>4</v>
      </c>
      <c r="K241" s="36" t="n">
        <v>17</v>
      </c>
      <c r="L241" s="36" t="n">
        <v>22</v>
      </c>
      <c r="M241" s="36" t="n">
        <v>14</v>
      </c>
      <c r="N241" s="36" t="n">
        <v>8</v>
      </c>
      <c r="AH241" s="1"/>
    </row>
    <row r="242" customFormat="false" ht="48" hidden="false" customHeight="true" outlineLevel="0" collapsed="false">
      <c r="A242" s="36" t="n">
        <v>2314</v>
      </c>
      <c r="B242" s="36" t="n">
        <v>2314</v>
      </c>
      <c r="C242" s="36" t="n">
        <v>3</v>
      </c>
      <c r="D242" s="36" t="n">
        <v>26.25</v>
      </c>
      <c r="E242" s="36" t="n">
        <v>7</v>
      </c>
      <c r="F242" s="36" t="n">
        <v>19</v>
      </c>
      <c r="G242" s="36" t="n">
        <v>21</v>
      </c>
      <c r="H242" s="36" t="n">
        <v>12</v>
      </c>
      <c r="I242" s="36" t="n">
        <v>4</v>
      </c>
      <c r="J242" s="36" t="n">
        <v>24</v>
      </c>
      <c r="K242" s="36" t="n">
        <v>14</v>
      </c>
      <c r="L242" s="36" t="n">
        <v>23.875</v>
      </c>
      <c r="M242" s="36" t="n">
        <v>4</v>
      </c>
      <c r="N242" s="36" t="n">
        <v>21</v>
      </c>
      <c r="AH242" s="1"/>
    </row>
    <row r="243" customFormat="false" ht="48" hidden="false" customHeight="true" outlineLevel="0" collapsed="false">
      <c r="A243" s="36" t="n">
        <v>2315</v>
      </c>
      <c r="B243" s="36" t="n">
        <v>2315</v>
      </c>
      <c r="C243" s="36" t="n">
        <v>14</v>
      </c>
      <c r="D243" s="36" t="n">
        <v>9</v>
      </c>
      <c r="E243" s="36" t="n">
        <v>11</v>
      </c>
      <c r="F243" s="36" t="n">
        <v>27</v>
      </c>
      <c r="G243" s="36" t="n">
        <v>12</v>
      </c>
      <c r="H243" s="36" t="n">
        <v>12</v>
      </c>
      <c r="I243" s="36" t="n">
        <v>26</v>
      </c>
      <c r="J243" s="36" t="n">
        <v>11</v>
      </c>
      <c r="K243" s="36" t="n">
        <v>14</v>
      </c>
      <c r="L243" s="36" t="n">
        <v>9.5</v>
      </c>
      <c r="M243" s="36" t="n">
        <v>15</v>
      </c>
      <c r="N243" s="36" t="n">
        <v>21</v>
      </c>
      <c r="AH243" s="1"/>
    </row>
    <row r="244" customFormat="false" ht="48" hidden="false" customHeight="true" outlineLevel="0" collapsed="false">
      <c r="A244" s="36" t="n">
        <v>2316</v>
      </c>
      <c r="B244" s="36" t="n">
        <v>2316</v>
      </c>
      <c r="C244" s="36" t="n">
        <v>12</v>
      </c>
      <c r="D244" s="36" t="n">
        <v>25</v>
      </c>
      <c r="E244" s="36" t="n">
        <v>4</v>
      </c>
      <c r="F244" s="36" t="n">
        <v>9</v>
      </c>
      <c r="G244" s="36" t="n">
        <v>22</v>
      </c>
      <c r="H244" s="36" t="n">
        <v>25</v>
      </c>
      <c r="I244" s="36" t="n">
        <v>5</v>
      </c>
      <c r="J244" s="36" t="n">
        <v>24</v>
      </c>
      <c r="K244" s="36" t="n">
        <v>17</v>
      </c>
      <c r="L244" s="36" t="n">
        <v>24.25</v>
      </c>
      <c r="M244" s="36" t="n">
        <v>4</v>
      </c>
      <c r="N244" s="36" t="n">
        <v>18</v>
      </c>
      <c r="AH244" s="1"/>
    </row>
    <row r="245" customFormat="false" ht="48" hidden="false" customHeight="true" outlineLevel="0" collapsed="false">
      <c r="A245" s="36" t="n">
        <v>2317</v>
      </c>
      <c r="B245" s="36" t="n">
        <v>2317</v>
      </c>
      <c r="C245" s="36" t="n">
        <v>12</v>
      </c>
      <c r="D245" s="36" t="n">
        <v>26</v>
      </c>
      <c r="E245" s="36" t="n">
        <v>11</v>
      </c>
      <c r="F245" s="36" t="n">
        <v>13</v>
      </c>
      <c r="G245" s="36" t="n">
        <v>20</v>
      </c>
      <c r="H245" s="36" t="n">
        <v>25</v>
      </c>
      <c r="I245" s="36" t="n">
        <v>9</v>
      </c>
      <c r="J245" s="36" t="n">
        <v>6</v>
      </c>
      <c r="K245" s="36" t="n">
        <v>15</v>
      </c>
      <c r="L245" s="36" t="n">
        <v>24.625</v>
      </c>
      <c r="M245" s="36" t="n">
        <v>9.5</v>
      </c>
      <c r="N245" s="36" t="n">
        <v>8</v>
      </c>
      <c r="AH245" s="1"/>
    </row>
    <row r="246" customFormat="false" ht="48" hidden="false" customHeight="true" outlineLevel="0" collapsed="false">
      <c r="A246" s="36" t="n">
        <v>2318</v>
      </c>
      <c r="B246" s="36" t="n">
        <v>2318</v>
      </c>
      <c r="C246" s="36" t="n">
        <v>23</v>
      </c>
      <c r="D246" s="36" t="n">
        <v>14</v>
      </c>
      <c r="E246" s="36" t="n">
        <v>11</v>
      </c>
      <c r="F246" s="36" t="n">
        <v>16</v>
      </c>
      <c r="G246" s="36" t="n">
        <v>22</v>
      </c>
      <c r="H246" s="36" t="n">
        <v>3</v>
      </c>
      <c r="I246" s="36" t="n">
        <v>15</v>
      </c>
      <c r="J246" s="36" t="n">
        <v>16</v>
      </c>
      <c r="K246" s="36" t="n">
        <v>23</v>
      </c>
      <c r="L246" s="36" t="n">
        <v>7</v>
      </c>
      <c r="M246" s="36" t="n">
        <v>12</v>
      </c>
      <c r="N246" s="36" t="n">
        <v>16</v>
      </c>
      <c r="AH246" s="1"/>
    </row>
    <row r="247" customFormat="false" ht="48" hidden="false" customHeight="true" outlineLevel="0" collapsed="false">
      <c r="A247" s="36" t="n">
        <v>2319</v>
      </c>
      <c r="B247" s="36" t="n">
        <v>2319</v>
      </c>
      <c r="C247" s="36" t="n">
        <v>16</v>
      </c>
      <c r="D247" s="36" t="n">
        <v>22</v>
      </c>
      <c r="E247" s="36" t="n">
        <v>10</v>
      </c>
      <c r="F247" s="36" t="n">
        <v>21</v>
      </c>
      <c r="G247" s="36" t="n">
        <v>18</v>
      </c>
      <c r="H247" s="36" t="n">
        <v>26</v>
      </c>
      <c r="I247" s="36" t="n">
        <v>5</v>
      </c>
      <c r="J247" s="36" t="n">
        <v>16</v>
      </c>
      <c r="K247" s="36" t="n">
        <v>16</v>
      </c>
      <c r="L247" s="36" t="n">
        <v>23.875</v>
      </c>
      <c r="M247" s="36" t="n">
        <v>6</v>
      </c>
      <c r="N247" s="36" t="n">
        <v>19</v>
      </c>
      <c r="AH247" s="1"/>
    </row>
    <row r="248" customFormat="false" ht="48" hidden="false" customHeight="true" outlineLevel="0" collapsed="false">
      <c r="A248" s="36" t="n">
        <v>2320</v>
      </c>
      <c r="B248" s="36" t="n">
        <v>2320</v>
      </c>
      <c r="C248" s="36" t="n">
        <v>9</v>
      </c>
      <c r="D248" s="36" t="n">
        <v>20</v>
      </c>
      <c r="E248" s="36" t="n">
        <v>13</v>
      </c>
      <c r="F248" s="36" t="n">
        <v>23</v>
      </c>
      <c r="G248" s="36" t="n">
        <v>21</v>
      </c>
      <c r="H248" s="36" t="n">
        <v>3</v>
      </c>
      <c r="I248" s="36" t="n">
        <v>7</v>
      </c>
      <c r="J248" s="36" t="n">
        <v>24</v>
      </c>
      <c r="K248" s="36" t="n">
        <v>15</v>
      </c>
      <c r="L248" s="36" t="n">
        <v>9.5</v>
      </c>
      <c r="M248" s="36" t="n">
        <v>9.5</v>
      </c>
      <c r="N248" s="36" t="n">
        <v>24</v>
      </c>
      <c r="AH248" s="1"/>
    </row>
    <row r="249" customFormat="false" ht="48" hidden="false" customHeight="true" outlineLevel="0" collapsed="false">
      <c r="A249" s="36" t="n">
        <v>2321</v>
      </c>
      <c r="B249" s="36" t="n">
        <v>2321</v>
      </c>
      <c r="C249" s="36" t="n">
        <v>20</v>
      </c>
      <c r="D249" s="36" t="n">
        <v>26.125</v>
      </c>
      <c r="E249" s="36" t="n">
        <v>4</v>
      </c>
      <c r="F249" s="36" t="n">
        <v>9</v>
      </c>
      <c r="G249" s="36" t="n">
        <v>12</v>
      </c>
      <c r="H249" s="36" t="n">
        <v>23.5</v>
      </c>
      <c r="I249" s="36" t="n">
        <v>9</v>
      </c>
      <c r="J249" s="36" t="n">
        <v>14</v>
      </c>
      <c r="K249" s="36" t="n">
        <v>16</v>
      </c>
      <c r="L249" s="36" t="n">
        <v>24.625</v>
      </c>
      <c r="M249" s="36" t="n">
        <v>6</v>
      </c>
      <c r="N249" s="36" t="n">
        <v>11</v>
      </c>
      <c r="AH249" s="1"/>
    </row>
    <row r="250" customFormat="false" ht="48" hidden="false" customHeight="true" outlineLevel="0" collapsed="false">
      <c r="A250" s="36" t="n">
        <v>2322</v>
      </c>
      <c r="B250" s="36" t="n">
        <v>2322</v>
      </c>
      <c r="C250" s="36" t="n">
        <v>9</v>
      </c>
      <c r="D250" s="36" t="n">
        <v>4</v>
      </c>
      <c r="E250" s="36" t="n">
        <v>1</v>
      </c>
      <c r="F250" s="36" t="n">
        <v>2</v>
      </c>
      <c r="G250" s="36" t="n">
        <v>28</v>
      </c>
      <c r="H250" s="36" t="n">
        <v>28</v>
      </c>
      <c r="I250" s="36" t="n">
        <v>28</v>
      </c>
      <c r="J250" s="36" t="n">
        <v>24</v>
      </c>
      <c r="K250" s="36" t="n">
        <v>21</v>
      </c>
      <c r="L250" s="36" t="n">
        <v>16</v>
      </c>
      <c r="M250" s="36" t="n">
        <v>9.5</v>
      </c>
      <c r="N250" s="36" t="n">
        <v>12</v>
      </c>
      <c r="AH250" s="1"/>
    </row>
    <row r="251" customFormat="false" ht="48" hidden="false" customHeight="true" outlineLevel="0" collapsed="false">
      <c r="A251" s="36" t="n">
        <v>2323</v>
      </c>
      <c r="B251" s="36" t="n">
        <v>2323</v>
      </c>
      <c r="C251" s="36" t="n">
        <v>16</v>
      </c>
      <c r="D251" s="36" t="n">
        <v>26</v>
      </c>
      <c r="E251" s="36" t="n">
        <v>13</v>
      </c>
      <c r="F251" s="36" t="n">
        <v>9</v>
      </c>
      <c r="G251" s="36" t="n">
        <v>20</v>
      </c>
      <c r="H251" s="36" t="n">
        <v>23.5</v>
      </c>
      <c r="I251" s="36" t="n">
        <v>2</v>
      </c>
      <c r="J251" s="36" t="n">
        <v>22</v>
      </c>
      <c r="K251" s="36" t="n">
        <v>17</v>
      </c>
      <c r="L251" s="36" t="n">
        <v>24.25</v>
      </c>
      <c r="M251" s="36" t="n">
        <v>6</v>
      </c>
      <c r="N251" s="36" t="n">
        <v>16</v>
      </c>
      <c r="AH251" s="1"/>
    </row>
    <row r="252" customFormat="false" ht="48" hidden="false" customHeight="true" outlineLevel="0" collapsed="false">
      <c r="A252" s="36" t="n">
        <v>2324</v>
      </c>
      <c r="B252" s="36" t="n">
        <v>2324</v>
      </c>
      <c r="C252" s="36" t="n">
        <v>22.5</v>
      </c>
      <c r="D252" s="36" t="n">
        <v>22</v>
      </c>
      <c r="E252" s="36" t="n">
        <v>2</v>
      </c>
      <c r="F252" s="36" t="n">
        <v>19</v>
      </c>
      <c r="G252" s="36" t="n">
        <v>24</v>
      </c>
      <c r="H252" s="36" t="n">
        <v>12</v>
      </c>
      <c r="I252" s="36" t="n">
        <v>5</v>
      </c>
      <c r="J252" s="36" t="n">
        <v>22</v>
      </c>
      <c r="K252" s="36" t="n">
        <v>23</v>
      </c>
      <c r="L252" s="36" t="n">
        <v>17.5</v>
      </c>
      <c r="M252" s="36" t="n">
        <v>3</v>
      </c>
      <c r="N252" s="36" t="n">
        <v>20</v>
      </c>
      <c r="AH252" s="1"/>
    </row>
    <row r="253" customFormat="false" ht="48" hidden="false" customHeight="true" outlineLevel="0" collapsed="false">
      <c r="A253" s="36" t="n">
        <v>2325</v>
      </c>
      <c r="B253" s="36" t="n">
        <v>2325</v>
      </c>
      <c r="C253" s="36" t="n">
        <v>19</v>
      </c>
      <c r="D253" s="36" t="n">
        <v>4</v>
      </c>
      <c r="E253" s="36" t="n">
        <v>10</v>
      </c>
      <c r="F253" s="36" t="n">
        <v>26</v>
      </c>
      <c r="G253" s="36" t="n">
        <v>21</v>
      </c>
      <c r="H253" s="36" t="n">
        <v>12</v>
      </c>
      <c r="I253" s="36" t="n">
        <v>4</v>
      </c>
      <c r="J253" s="36" t="n">
        <v>24</v>
      </c>
      <c r="K253" s="36" t="n">
        <v>19</v>
      </c>
      <c r="L253" s="36" t="n">
        <v>7</v>
      </c>
      <c r="M253" s="36" t="n">
        <v>5</v>
      </c>
      <c r="N253" s="36" t="n">
        <v>25.1666666666667</v>
      </c>
      <c r="AH253" s="1"/>
    </row>
    <row r="254" customFormat="false" ht="48" hidden="false" customHeight="true" outlineLevel="0" collapsed="false">
      <c r="A254" s="36" t="n">
        <v>2326</v>
      </c>
      <c r="B254" s="36" t="n">
        <v>2326</v>
      </c>
      <c r="C254" s="36" t="n">
        <v>19</v>
      </c>
      <c r="D254" s="36" t="n">
        <v>23.5</v>
      </c>
      <c r="E254" s="36" t="n">
        <v>10</v>
      </c>
      <c r="F254" s="36" t="n">
        <v>19</v>
      </c>
      <c r="G254" s="36" t="n">
        <v>25</v>
      </c>
      <c r="H254" s="36" t="n">
        <v>16</v>
      </c>
      <c r="I254" s="36" t="n">
        <v>4</v>
      </c>
      <c r="J254" s="36" t="n">
        <v>14</v>
      </c>
      <c r="K254" s="36" t="n">
        <v>22</v>
      </c>
      <c r="L254" s="36" t="n">
        <v>20</v>
      </c>
      <c r="M254" s="36" t="n">
        <v>5</v>
      </c>
      <c r="N254" s="36" t="n">
        <v>16</v>
      </c>
      <c r="AH254" s="1"/>
    </row>
    <row r="255" customFormat="false" ht="48" hidden="false" customHeight="true" outlineLevel="0" collapsed="false">
      <c r="A255" s="36" t="n">
        <v>2327</v>
      </c>
      <c r="B255" s="36" t="n">
        <v>2327</v>
      </c>
      <c r="C255" s="36" t="n">
        <v>16</v>
      </c>
      <c r="D255" s="36" t="n">
        <v>20</v>
      </c>
      <c r="E255" s="36" t="n">
        <v>7</v>
      </c>
      <c r="F255" s="36" t="n">
        <v>23</v>
      </c>
      <c r="G255" s="36" t="n">
        <v>11</v>
      </c>
      <c r="H255" s="36" t="n">
        <v>28</v>
      </c>
      <c r="I255" s="36" t="n">
        <v>7</v>
      </c>
      <c r="J255" s="36" t="n">
        <v>14</v>
      </c>
      <c r="K255" s="36" t="n">
        <v>14</v>
      </c>
      <c r="L255" s="36" t="n">
        <v>23.875</v>
      </c>
      <c r="M255" s="36" t="n">
        <v>6</v>
      </c>
      <c r="N255" s="36" t="n">
        <v>19</v>
      </c>
      <c r="AH255" s="1"/>
    </row>
    <row r="256" customFormat="false" ht="48" hidden="false" customHeight="true" outlineLevel="0" collapsed="false">
      <c r="A256" s="36" t="n">
        <v>2328</v>
      </c>
      <c r="B256" s="36" t="n">
        <v>2328</v>
      </c>
      <c r="C256" s="36" t="n">
        <v>12</v>
      </c>
      <c r="D256" s="36" t="n">
        <v>14</v>
      </c>
      <c r="E256" s="36" t="n">
        <v>10</v>
      </c>
      <c r="F256" s="36" t="n">
        <v>26</v>
      </c>
      <c r="G256" s="36" t="n">
        <v>11</v>
      </c>
      <c r="H256" s="36" t="n">
        <v>20</v>
      </c>
      <c r="I256" s="36" t="n">
        <v>7</v>
      </c>
      <c r="J256" s="36" t="n">
        <v>25</v>
      </c>
      <c r="K256" s="36" t="n">
        <v>11</v>
      </c>
      <c r="L256" s="36" t="n">
        <v>16</v>
      </c>
      <c r="M256" s="36" t="n">
        <v>7</v>
      </c>
      <c r="N256" s="36" t="n">
        <v>25.3333333333333</v>
      </c>
      <c r="AH256" s="1"/>
    </row>
    <row r="257" customFormat="false" ht="48" hidden="false" customHeight="true" outlineLevel="0" collapsed="false">
      <c r="A257" s="36" t="n">
        <v>2329</v>
      </c>
      <c r="B257" s="36" t="n">
        <v>2329</v>
      </c>
      <c r="C257" s="36" t="n">
        <v>14</v>
      </c>
      <c r="D257" s="36" t="n">
        <v>14</v>
      </c>
      <c r="E257" s="36" t="n">
        <v>18</v>
      </c>
      <c r="F257" s="36" t="n">
        <v>19</v>
      </c>
      <c r="G257" s="36" t="n">
        <v>26</v>
      </c>
      <c r="H257" s="36" t="n">
        <v>4</v>
      </c>
      <c r="I257" s="36" t="n">
        <v>7</v>
      </c>
      <c r="J257" s="36" t="n">
        <v>16</v>
      </c>
      <c r="K257" s="36" t="n">
        <v>21</v>
      </c>
      <c r="L257" s="36" t="n">
        <v>8</v>
      </c>
      <c r="M257" s="36" t="n">
        <v>12</v>
      </c>
      <c r="N257" s="36" t="n">
        <v>18</v>
      </c>
      <c r="AH257" s="1"/>
    </row>
    <row r="258" customFormat="false" ht="48" hidden="false" customHeight="true" outlineLevel="0" collapsed="false">
      <c r="A258" s="36" t="n">
        <v>2330</v>
      </c>
      <c r="B258" s="36" t="n">
        <v>2330</v>
      </c>
      <c r="C258" s="36" t="n">
        <v>23</v>
      </c>
      <c r="D258" s="36" t="n">
        <v>12</v>
      </c>
      <c r="E258" s="36" t="n">
        <v>11</v>
      </c>
      <c r="F258" s="36" t="n">
        <v>16</v>
      </c>
      <c r="G258" s="36" t="n">
        <v>24</v>
      </c>
      <c r="H258" s="36" t="n">
        <v>4</v>
      </c>
      <c r="I258" s="36" t="n">
        <v>7</v>
      </c>
      <c r="J258" s="36" t="n">
        <v>22</v>
      </c>
      <c r="K258" s="36" t="n">
        <v>23.5</v>
      </c>
      <c r="L258" s="36" t="n">
        <v>7</v>
      </c>
      <c r="M258" s="36" t="n">
        <v>8</v>
      </c>
      <c r="N258" s="36" t="n">
        <v>19</v>
      </c>
      <c r="AH258" s="1"/>
    </row>
    <row r="259" customFormat="false" ht="48" hidden="false" customHeight="true" outlineLevel="0" collapsed="false">
      <c r="A259" s="36" t="n">
        <v>2331</v>
      </c>
      <c r="B259" s="36" t="n">
        <v>2331</v>
      </c>
      <c r="C259" s="36" t="n">
        <v>12</v>
      </c>
      <c r="D259" s="36" t="n">
        <v>12</v>
      </c>
      <c r="E259" s="36" t="n">
        <v>7</v>
      </c>
      <c r="F259" s="36" t="n">
        <v>27.0833333333333</v>
      </c>
      <c r="G259" s="36" t="n">
        <v>22</v>
      </c>
      <c r="H259" s="36" t="n">
        <v>16</v>
      </c>
      <c r="I259" s="36" t="n">
        <v>4</v>
      </c>
      <c r="J259" s="36" t="n">
        <v>16</v>
      </c>
      <c r="K259" s="36" t="n">
        <v>17</v>
      </c>
      <c r="L259" s="36" t="n">
        <v>12</v>
      </c>
      <c r="M259" s="36" t="n">
        <v>4</v>
      </c>
      <c r="N259" s="36" t="n">
        <v>25</v>
      </c>
      <c r="AH259" s="1"/>
    </row>
    <row r="260" customFormat="false" ht="48" hidden="false" customHeight="true" outlineLevel="0" collapsed="false">
      <c r="A260" s="36" t="n">
        <v>2332</v>
      </c>
      <c r="B260" s="36" t="n">
        <v>2332</v>
      </c>
      <c r="C260" s="36" t="n">
        <v>19</v>
      </c>
      <c r="D260" s="36" t="n">
        <v>6</v>
      </c>
      <c r="E260" s="36" t="n">
        <v>11</v>
      </c>
      <c r="F260" s="36" t="n">
        <v>24</v>
      </c>
      <c r="G260" s="36" t="n">
        <v>21</v>
      </c>
      <c r="H260" s="36" t="n">
        <v>3</v>
      </c>
      <c r="I260" s="36" t="n">
        <v>9</v>
      </c>
      <c r="J260" s="36" t="n">
        <v>24</v>
      </c>
      <c r="K260" s="36" t="n">
        <v>19</v>
      </c>
      <c r="L260" s="36" t="n">
        <v>3.5</v>
      </c>
      <c r="M260" s="36" t="n">
        <v>9.5</v>
      </c>
      <c r="N260" s="36" t="n">
        <v>25</v>
      </c>
      <c r="AH260" s="1"/>
    </row>
    <row r="261" customFormat="false" ht="48" hidden="false" customHeight="true" outlineLevel="0" collapsed="false">
      <c r="A261" s="36" t="n">
        <v>2333</v>
      </c>
      <c r="B261" s="36" t="n">
        <v>2333</v>
      </c>
      <c r="C261" s="36" t="n">
        <v>19</v>
      </c>
      <c r="D261" s="36" t="n">
        <v>22</v>
      </c>
      <c r="E261" s="36" t="n">
        <v>4</v>
      </c>
      <c r="F261" s="36" t="n">
        <v>24</v>
      </c>
      <c r="G261" s="36" t="n">
        <v>20</v>
      </c>
      <c r="H261" s="36" t="n">
        <v>26</v>
      </c>
      <c r="I261" s="36" t="n">
        <v>4</v>
      </c>
      <c r="J261" s="36" t="n">
        <v>18.5</v>
      </c>
      <c r="K261" s="36" t="n">
        <v>18</v>
      </c>
      <c r="L261" s="36" t="n">
        <v>23.875</v>
      </c>
      <c r="M261" s="36" t="n">
        <v>3.5</v>
      </c>
      <c r="N261" s="36" t="n">
        <v>23</v>
      </c>
      <c r="AH261" s="1"/>
    </row>
    <row r="262" customFormat="false" ht="48" hidden="false" customHeight="true" outlineLevel="0" collapsed="false">
      <c r="A262" s="36" t="n">
        <v>2334</v>
      </c>
      <c r="B262" s="36" t="n">
        <v>2334</v>
      </c>
      <c r="C262" s="36" t="n">
        <v>14</v>
      </c>
      <c r="D262" s="36" t="n">
        <v>16</v>
      </c>
      <c r="E262" s="36" t="n">
        <v>7</v>
      </c>
      <c r="F262" s="36" t="n">
        <v>16</v>
      </c>
      <c r="G262" s="36" t="n">
        <v>20</v>
      </c>
      <c r="H262" s="36" t="n">
        <v>16</v>
      </c>
      <c r="I262" s="36" t="n">
        <v>15</v>
      </c>
      <c r="J262" s="36" t="n">
        <v>22</v>
      </c>
      <c r="K262" s="36" t="n">
        <v>16</v>
      </c>
      <c r="L262" s="36" t="n">
        <v>16</v>
      </c>
      <c r="M262" s="36" t="n">
        <v>9.5</v>
      </c>
      <c r="N262" s="36" t="n">
        <v>19</v>
      </c>
      <c r="AH262" s="1"/>
    </row>
    <row r="263" customFormat="false" ht="48" hidden="false" customHeight="true" outlineLevel="0" collapsed="false">
      <c r="A263" s="36" t="n">
        <v>2335</v>
      </c>
      <c r="B263" s="36" t="n">
        <v>2335</v>
      </c>
      <c r="C263" s="36" t="n">
        <v>20</v>
      </c>
      <c r="D263" s="36" t="n">
        <v>26</v>
      </c>
      <c r="E263" s="36" t="n">
        <v>3</v>
      </c>
      <c r="F263" s="36" t="n">
        <v>19</v>
      </c>
      <c r="G263" s="36" t="n">
        <v>26</v>
      </c>
      <c r="H263" s="36" t="n">
        <v>25</v>
      </c>
      <c r="I263" s="36" t="n">
        <v>2</v>
      </c>
      <c r="J263" s="36" t="n">
        <v>11</v>
      </c>
      <c r="K263" s="36" t="n">
        <v>23.5</v>
      </c>
      <c r="L263" s="36" t="n">
        <v>24.625</v>
      </c>
      <c r="M263" s="36" t="n">
        <v>2.9</v>
      </c>
      <c r="N263" s="36" t="n">
        <v>14</v>
      </c>
      <c r="AH263" s="1"/>
    </row>
    <row r="264" customFormat="false" ht="48" hidden="false" customHeight="true" outlineLevel="0" collapsed="false">
      <c r="A264" s="36" t="n">
        <v>2336</v>
      </c>
      <c r="B264" s="36" t="n">
        <v>2336</v>
      </c>
      <c r="C264" s="36" t="n">
        <v>22.5</v>
      </c>
      <c r="D264" s="36" t="n">
        <v>22</v>
      </c>
      <c r="E264" s="36" t="n">
        <v>7</v>
      </c>
      <c r="F264" s="36" t="n">
        <v>13</v>
      </c>
      <c r="G264" s="36" t="n">
        <v>14</v>
      </c>
      <c r="H264" s="36" t="n">
        <v>20</v>
      </c>
      <c r="I264" s="36" t="n">
        <v>9</v>
      </c>
      <c r="J264" s="36" t="n">
        <v>18.5</v>
      </c>
      <c r="K264" s="36" t="n">
        <v>18</v>
      </c>
      <c r="L264" s="36" t="n">
        <v>20</v>
      </c>
      <c r="M264" s="36" t="n">
        <v>7</v>
      </c>
      <c r="N264" s="36" t="n">
        <v>16</v>
      </c>
      <c r="AH264" s="1"/>
    </row>
    <row r="265" customFormat="false" ht="48" hidden="false" customHeight="true" outlineLevel="0" collapsed="false">
      <c r="A265" s="36" t="n">
        <v>2337</v>
      </c>
      <c r="B265" s="36" t="n">
        <v>2337</v>
      </c>
      <c r="C265" s="36" t="n">
        <v>14</v>
      </c>
      <c r="D265" s="36" t="n">
        <v>20</v>
      </c>
      <c r="E265" s="36" t="n">
        <v>13</v>
      </c>
      <c r="F265" s="36" t="n">
        <v>21</v>
      </c>
      <c r="G265" s="36" t="n">
        <v>20</v>
      </c>
      <c r="H265" s="36" t="n">
        <v>26</v>
      </c>
      <c r="I265" s="36" t="n">
        <v>7</v>
      </c>
      <c r="J265" s="36" t="n">
        <v>8</v>
      </c>
      <c r="K265" s="36" t="n">
        <v>16</v>
      </c>
      <c r="L265" s="36" t="n">
        <v>23.5</v>
      </c>
      <c r="M265" s="36" t="n">
        <v>9.5</v>
      </c>
      <c r="N265" s="36" t="n">
        <v>14</v>
      </c>
      <c r="AH265" s="1"/>
    </row>
    <row r="266" customFormat="false" ht="48" hidden="false" customHeight="true" outlineLevel="0" collapsed="false">
      <c r="A266" s="36" t="n">
        <v>2338</v>
      </c>
      <c r="B266" s="36" t="n">
        <v>2338</v>
      </c>
      <c r="C266" s="36" t="n">
        <v>20</v>
      </c>
      <c r="D266" s="36" t="n">
        <v>9</v>
      </c>
      <c r="E266" s="36" t="n">
        <v>13</v>
      </c>
      <c r="F266" s="36" t="n">
        <v>23</v>
      </c>
      <c r="G266" s="36" t="n">
        <v>12</v>
      </c>
      <c r="H266" s="36" t="n">
        <v>16</v>
      </c>
      <c r="I266" s="36" t="n">
        <v>22</v>
      </c>
      <c r="J266" s="36" t="n">
        <v>14</v>
      </c>
      <c r="K266" s="36" t="n">
        <v>16</v>
      </c>
      <c r="L266" s="36" t="n">
        <v>11</v>
      </c>
      <c r="M266" s="36" t="n">
        <v>15</v>
      </c>
      <c r="N266" s="36" t="n">
        <v>19</v>
      </c>
      <c r="AH266" s="1"/>
    </row>
    <row r="267" customFormat="false" ht="48" hidden="false" customHeight="true" outlineLevel="0" collapsed="false">
      <c r="A267" s="36" t="n">
        <v>2339</v>
      </c>
      <c r="B267" s="36" t="n">
        <v>2339</v>
      </c>
      <c r="C267" s="36" t="n">
        <v>22.5</v>
      </c>
      <c r="D267" s="36" t="n">
        <v>16</v>
      </c>
      <c r="E267" s="36" t="n">
        <v>10</v>
      </c>
      <c r="F267" s="36" t="n">
        <v>16</v>
      </c>
      <c r="G267" s="36" t="n">
        <v>11</v>
      </c>
      <c r="H267" s="36" t="n">
        <v>20</v>
      </c>
      <c r="I267" s="36" t="n">
        <v>9</v>
      </c>
      <c r="J267" s="36" t="n">
        <v>22</v>
      </c>
      <c r="K267" s="36" t="n">
        <v>16</v>
      </c>
      <c r="L267" s="36" t="n">
        <v>17.5</v>
      </c>
      <c r="M267" s="36" t="n">
        <v>8</v>
      </c>
      <c r="N267" s="36" t="n">
        <v>19</v>
      </c>
      <c r="AH267" s="1"/>
    </row>
    <row r="268" customFormat="false" ht="48" hidden="false" customHeight="true" outlineLevel="0" collapsed="false">
      <c r="A268" s="36" t="n">
        <v>2340</v>
      </c>
      <c r="B268" s="36" t="n">
        <v>2340</v>
      </c>
      <c r="C268" s="36" t="n">
        <v>16</v>
      </c>
      <c r="D268" s="36" t="n">
        <v>25</v>
      </c>
      <c r="E268" s="36" t="n">
        <v>2</v>
      </c>
      <c r="F268" s="36" t="n">
        <v>24</v>
      </c>
      <c r="G268" s="36" t="n">
        <v>27</v>
      </c>
      <c r="H268" s="36" t="n">
        <v>7</v>
      </c>
      <c r="I268" s="36" t="n">
        <v>5</v>
      </c>
      <c r="J268" s="36" t="n">
        <v>14</v>
      </c>
      <c r="K268" s="36" t="n">
        <v>23</v>
      </c>
      <c r="L268" s="36" t="n">
        <v>17.5</v>
      </c>
      <c r="M268" s="36" t="n">
        <v>3</v>
      </c>
      <c r="N268" s="36" t="n">
        <v>20</v>
      </c>
      <c r="AH268" s="1"/>
    </row>
    <row r="269" customFormat="false" ht="48" hidden="false" customHeight="true" outlineLevel="0" collapsed="false">
      <c r="A269" s="36" t="n">
        <v>2341</v>
      </c>
      <c r="B269" s="36" t="n">
        <v>2341</v>
      </c>
      <c r="C269" s="36" t="n">
        <v>14</v>
      </c>
      <c r="D269" s="36" t="n">
        <v>14</v>
      </c>
      <c r="E269" s="36" t="n">
        <v>7</v>
      </c>
      <c r="F269" s="36" t="n">
        <v>24</v>
      </c>
      <c r="G269" s="36" t="n">
        <v>14</v>
      </c>
      <c r="H269" s="36" t="n">
        <v>12</v>
      </c>
      <c r="I269" s="36" t="n">
        <v>12</v>
      </c>
      <c r="J269" s="36" t="n">
        <v>24</v>
      </c>
      <c r="K269" s="36" t="n">
        <v>14.5</v>
      </c>
      <c r="L269" s="36" t="n">
        <v>12</v>
      </c>
      <c r="M269" s="36" t="n">
        <v>8</v>
      </c>
      <c r="N269" s="36" t="n">
        <v>25</v>
      </c>
      <c r="AH269" s="1"/>
    </row>
    <row r="270" customFormat="false" ht="48" hidden="false" customHeight="true" outlineLevel="0" collapsed="false">
      <c r="A270" s="36" t="n">
        <v>2342</v>
      </c>
      <c r="B270" s="36" t="n">
        <v>2342</v>
      </c>
      <c r="C270" s="36" t="n">
        <v>9</v>
      </c>
      <c r="D270" s="36" t="n">
        <v>6</v>
      </c>
      <c r="E270" s="36" t="n">
        <v>3</v>
      </c>
      <c r="F270" s="36" t="n">
        <v>7</v>
      </c>
      <c r="G270" s="36" t="n">
        <v>26</v>
      </c>
      <c r="H270" s="36" t="n">
        <v>26</v>
      </c>
      <c r="I270" s="36" t="n">
        <v>15</v>
      </c>
      <c r="J270" s="36" t="n">
        <v>28</v>
      </c>
      <c r="K270" s="36" t="n">
        <v>19</v>
      </c>
      <c r="L270" s="36" t="n">
        <v>16</v>
      </c>
      <c r="M270" s="36" t="n">
        <v>7</v>
      </c>
      <c r="N270" s="36" t="n">
        <v>21</v>
      </c>
      <c r="AH270" s="1"/>
    </row>
    <row r="271" customFormat="false" ht="48" hidden="false" customHeight="true" outlineLevel="0" collapsed="false">
      <c r="A271" s="36" t="n">
        <v>2343</v>
      </c>
      <c r="B271" s="36" t="n">
        <v>2343</v>
      </c>
      <c r="C271" s="36" t="n">
        <v>20</v>
      </c>
      <c r="D271" s="36" t="n">
        <v>20</v>
      </c>
      <c r="E271" s="36" t="n">
        <v>11</v>
      </c>
      <c r="F271" s="36" t="n">
        <v>13</v>
      </c>
      <c r="G271" s="36" t="n">
        <v>21</v>
      </c>
      <c r="H271" s="36" t="n">
        <v>12</v>
      </c>
      <c r="I271" s="36" t="n">
        <v>7</v>
      </c>
      <c r="J271" s="36" t="n">
        <v>14</v>
      </c>
      <c r="K271" s="36" t="n">
        <v>20</v>
      </c>
      <c r="L271" s="36" t="n">
        <v>16</v>
      </c>
      <c r="M271" s="36" t="n">
        <v>8</v>
      </c>
      <c r="N271" s="36" t="n">
        <v>12</v>
      </c>
      <c r="AH271" s="1"/>
    </row>
    <row r="272" customFormat="false" ht="48" hidden="false" customHeight="true" outlineLevel="0" collapsed="false">
      <c r="A272" s="36" t="n">
        <v>2344</v>
      </c>
      <c r="B272" s="36" t="n">
        <v>2344</v>
      </c>
      <c r="C272" s="36" t="n">
        <v>9</v>
      </c>
      <c r="D272" s="36" t="n">
        <v>22</v>
      </c>
      <c r="E272" s="36" t="n">
        <v>10</v>
      </c>
      <c r="F272" s="36" t="n">
        <v>23</v>
      </c>
      <c r="G272" s="36" t="n">
        <v>6</v>
      </c>
      <c r="H272" s="36" t="n">
        <v>20</v>
      </c>
      <c r="I272" s="36" t="n">
        <v>15</v>
      </c>
      <c r="J272" s="36" t="n">
        <v>25</v>
      </c>
      <c r="K272" s="36" t="n">
        <v>7</v>
      </c>
      <c r="L272" s="36" t="n">
        <v>20</v>
      </c>
      <c r="M272" s="36" t="n">
        <v>11</v>
      </c>
      <c r="N272" s="36" t="n">
        <v>25</v>
      </c>
      <c r="AH272" s="1"/>
    </row>
    <row r="273" customFormat="false" ht="48" hidden="false" customHeight="true" outlineLevel="0" collapsed="false">
      <c r="A273" s="36" t="n">
        <v>2345</v>
      </c>
      <c r="B273" s="36" t="n">
        <v>2345</v>
      </c>
      <c r="C273" s="36" t="n">
        <v>19</v>
      </c>
      <c r="D273" s="36" t="n">
        <v>12</v>
      </c>
      <c r="E273" s="36" t="n">
        <v>11</v>
      </c>
      <c r="F273" s="36" t="n">
        <v>24</v>
      </c>
      <c r="G273" s="36" t="n">
        <v>14</v>
      </c>
      <c r="H273" s="36" t="n">
        <v>16</v>
      </c>
      <c r="I273" s="36" t="n">
        <v>7</v>
      </c>
      <c r="J273" s="36" t="n">
        <v>22</v>
      </c>
      <c r="K273" s="36" t="n">
        <v>16</v>
      </c>
      <c r="L273" s="36" t="n">
        <v>12</v>
      </c>
      <c r="M273" s="36" t="n">
        <v>8</v>
      </c>
      <c r="N273" s="36" t="n">
        <v>24</v>
      </c>
      <c r="AH273" s="1"/>
    </row>
    <row r="274" customFormat="false" ht="48" hidden="false" customHeight="true" outlineLevel="0" collapsed="false">
      <c r="A274" s="36" t="n">
        <v>2346</v>
      </c>
      <c r="B274" s="36" t="n">
        <v>2346</v>
      </c>
      <c r="C274" s="36" t="n">
        <v>3</v>
      </c>
      <c r="D274" s="36" t="n">
        <v>4</v>
      </c>
      <c r="E274" s="36" t="n">
        <v>3</v>
      </c>
      <c r="F274" s="36" t="n">
        <v>7</v>
      </c>
      <c r="G274" s="36" t="n">
        <v>28</v>
      </c>
      <c r="H274" s="36" t="n">
        <v>25</v>
      </c>
      <c r="I274" s="36" t="n">
        <v>18</v>
      </c>
      <c r="J274" s="36" t="n">
        <v>25</v>
      </c>
      <c r="K274" s="36" t="n">
        <v>20</v>
      </c>
      <c r="L274" s="36" t="n">
        <v>12</v>
      </c>
      <c r="M274" s="36" t="n">
        <v>8</v>
      </c>
      <c r="N274" s="36" t="n">
        <v>18</v>
      </c>
      <c r="AH274" s="1"/>
    </row>
    <row r="275" customFormat="false" ht="48" hidden="false" customHeight="true" outlineLevel="0" collapsed="false">
      <c r="A275" s="36" t="n">
        <v>2347</v>
      </c>
      <c r="B275" s="36" t="n">
        <v>2347</v>
      </c>
      <c r="C275" s="36" t="n">
        <v>9</v>
      </c>
      <c r="D275" s="36" t="n">
        <v>14</v>
      </c>
      <c r="E275" s="36" t="n">
        <v>10</v>
      </c>
      <c r="F275" s="36" t="n">
        <v>27.0833333333333</v>
      </c>
      <c r="G275" s="36" t="n">
        <v>9</v>
      </c>
      <c r="H275" s="36" t="n">
        <v>20</v>
      </c>
      <c r="I275" s="36" t="n">
        <v>15</v>
      </c>
      <c r="J275" s="36" t="n">
        <v>18.5</v>
      </c>
      <c r="K275" s="36" t="n">
        <v>9</v>
      </c>
      <c r="L275" s="36" t="n">
        <v>16</v>
      </c>
      <c r="M275" s="36" t="n">
        <v>11</v>
      </c>
      <c r="N275" s="36" t="n">
        <v>25.1666666666667</v>
      </c>
      <c r="AH275" s="1"/>
    </row>
    <row r="276" customFormat="false" ht="48" hidden="false" customHeight="true" outlineLevel="0" collapsed="false">
      <c r="A276" s="36" t="n">
        <v>2348</v>
      </c>
      <c r="B276" s="36" t="n">
        <v>2348</v>
      </c>
      <c r="C276" s="36" t="n">
        <v>12</v>
      </c>
      <c r="D276" s="36" t="n">
        <v>23.5</v>
      </c>
      <c r="E276" s="36" t="n">
        <v>7</v>
      </c>
      <c r="F276" s="36" t="n">
        <v>23</v>
      </c>
      <c r="G276" s="36" t="n">
        <v>18</v>
      </c>
      <c r="H276" s="36" t="n">
        <v>16</v>
      </c>
      <c r="I276" s="36" t="n">
        <v>5</v>
      </c>
      <c r="J276" s="36" t="n">
        <v>24</v>
      </c>
      <c r="K276" s="36" t="n">
        <v>14.5</v>
      </c>
      <c r="L276" s="36" t="n">
        <v>20</v>
      </c>
      <c r="M276" s="36" t="n">
        <v>5</v>
      </c>
      <c r="N276" s="36" t="n">
        <v>24</v>
      </c>
      <c r="AH276" s="1"/>
    </row>
    <row r="277" customFormat="false" ht="48" hidden="false" customHeight="true" outlineLevel="0" collapsed="false">
      <c r="A277" s="36" t="n">
        <v>2349</v>
      </c>
      <c r="B277" s="36" t="n">
        <v>2349</v>
      </c>
      <c r="C277" s="36" t="n">
        <v>19</v>
      </c>
      <c r="D277" s="36" t="n">
        <v>22</v>
      </c>
      <c r="E277" s="36" t="n">
        <v>11</v>
      </c>
      <c r="F277" s="36" t="n">
        <v>16</v>
      </c>
      <c r="G277" s="36" t="n">
        <v>18</v>
      </c>
      <c r="H277" s="36" t="n">
        <v>16</v>
      </c>
      <c r="I277" s="36" t="n">
        <v>18</v>
      </c>
      <c r="J277" s="36" t="n">
        <v>6</v>
      </c>
      <c r="K277" s="36" t="n">
        <v>17</v>
      </c>
      <c r="L277" s="36" t="n">
        <v>19</v>
      </c>
      <c r="M277" s="36" t="n">
        <v>13</v>
      </c>
      <c r="N277" s="36" t="n">
        <v>9.5</v>
      </c>
      <c r="AH277" s="1"/>
    </row>
    <row r="278" customFormat="false" ht="48" hidden="false" customHeight="true" outlineLevel="0" collapsed="false">
      <c r="A278" s="36" t="n">
        <v>2350</v>
      </c>
      <c r="B278" s="36" t="n">
        <v>2350</v>
      </c>
      <c r="C278" s="36" t="n">
        <v>14</v>
      </c>
      <c r="D278" s="36" t="n">
        <v>16</v>
      </c>
      <c r="E278" s="36" t="n">
        <v>18</v>
      </c>
      <c r="F278" s="36" t="n">
        <v>16</v>
      </c>
      <c r="G278" s="36" t="n">
        <v>22</v>
      </c>
      <c r="H278" s="36" t="n">
        <v>7</v>
      </c>
      <c r="I278" s="36" t="n">
        <v>12</v>
      </c>
      <c r="J278" s="36" t="n">
        <v>14</v>
      </c>
      <c r="K278" s="36" t="n">
        <v>18</v>
      </c>
      <c r="L278" s="36" t="n">
        <v>11</v>
      </c>
      <c r="M278" s="36" t="n">
        <v>14</v>
      </c>
      <c r="N278" s="36" t="n">
        <v>14</v>
      </c>
      <c r="AH278" s="1"/>
    </row>
    <row r="279" customFormat="false" ht="48" hidden="false" customHeight="true" outlineLevel="0" collapsed="false">
      <c r="A279" s="36" t="n">
        <v>2351</v>
      </c>
      <c r="B279" s="36" t="n">
        <v>2351</v>
      </c>
      <c r="C279" s="36" t="n">
        <v>22.5</v>
      </c>
      <c r="D279" s="36" t="n">
        <v>16</v>
      </c>
      <c r="E279" s="36" t="n">
        <v>7</v>
      </c>
      <c r="F279" s="36" t="n">
        <v>19</v>
      </c>
      <c r="G279" s="36" t="n">
        <v>21</v>
      </c>
      <c r="H279" s="36" t="n">
        <v>12</v>
      </c>
      <c r="I279" s="36" t="n">
        <v>7</v>
      </c>
      <c r="J279" s="36" t="n">
        <v>16</v>
      </c>
      <c r="K279" s="36" t="n">
        <v>21</v>
      </c>
      <c r="L279" s="36" t="n">
        <v>14</v>
      </c>
      <c r="M279" s="36" t="n">
        <v>6</v>
      </c>
      <c r="N279" s="36" t="n">
        <v>18</v>
      </c>
      <c r="AH279" s="1"/>
    </row>
    <row r="280" customFormat="false" ht="48" hidden="false" customHeight="true" outlineLevel="0" collapsed="false">
      <c r="A280" s="36" t="n">
        <v>2352</v>
      </c>
      <c r="B280" s="36" t="n">
        <v>2352</v>
      </c>
      <c r="C280" s="36" t="n">
        <v>12</v>
      </c>
      <c r="D280" s="36" t="n">
        <v>12</v>
      </c>
      <c r="E280" s="36" t="n">
        <v>11</v>
      </c>
      <c r="F280" s="36" t="n">
        <v>23</v>
      </c>
      <c r="G280" s="36" t="n">
        <v>11</v>
      </c>
      <c r="H280" s="36" t="n">
        <v>20</v>
      </c>
      <c r="I280" s="36" t="n">
        <v>15</v>
      </c>
      <c r="J280" s="36" t="n">
        <v>18.5</v>
      </c>
      <c r="K280" s="36" t="n">
        <v>11</v>
      </c>
      <c r="L280" s="36" t="n">
        <v>14</v>
      </c>
      <c r="M280" s="36" t="n">
        <v>12</v>
      </c>
      <c r="N280" s="36" t="n">
        <v>21</v>
      </c>
      <c r="AH280" s="1"/>
    </row>
    <row r="281" customFormat="false" ht="48" hidden="false" customHeight="true" outlineLevel="0" collapsed="false">
      <c r="A281" s="36" t="n">
        <v>2353</v>
      </c>
      <c r="B281" s="36" t="n">
        <v>2353</v>
      </c>
      <c r="C281" s="36" t="n">
        <v>3</v>
      </c>
      <c r="D281" s="36" t="n">
        <v>22</v>
      </c>
      <c r="E281" s="36" t="n">
        <v>13</v>
      </c>
      <c r="F281" s="36" t="n">
        <v>26</v>
      </c>
      <c r="G281" s="36" t="n">
        <v>12</v>
      </c>
      <c r="H281" s="36" t="n">
        <v>12</v>
      </c>
      <c r="I281" s="36" t="n">
        <v>9</v>
      </c>
      <c r="J281" s="36" t="n">
        <v>22</v>
      </c>
      <c r="K281" s="36" t="n">
        <v>9</v>
      </c>
      <c r="L281" s="36" t="n">
        <v>17.5</v>
      </c>
      <c r="M281" s="36" t="n">
        <v>11</v>
      </c>
      <c r="N281" s="36" t="n">
        <v>25</v>
      </c>
      <c r="AH281" s="1"/>
    </row>
    <row r="282" customFormat="false" ht="48" hidden="false" customHeight="true" outlineLevel="0" collapsed="false">
      <c r="A282" s="36" t="n">
        <v>2354</v>
      </c>
      <c r="B282" s="36" t="n">
        <v>2354</v>
      </c>
      <c r="C282" s="36" t="n">
        <v>16</v>
      </c>
      <c r="D282" s="36" t="n">
        <v>25</v>
      </c>
      <c r="E282" s="36" t="n">
        <v>7</v>
      </c>
      <c r="F282" s="36" t="n">
        <v>16</v>
      </c>
      <c r="G282" s="36" t="n">
        <v>22</v>
      </c>
      <c r="H282" s="36" t="n">
        <v>20</v>
      </c>
      <c r="I282" s="36" t="n">
        <v>5</v>
      </c>
      <c r="J282" s="36" t="n">
        <v>8</v>
      </c>
      <c r="K282" s="36" t="n">
        <v>19</v>
      </c>
      <c r="L282" s="36" t="n">
        <v>23.5</v>
      </c>
      <c r="M282" s="36" t="n">
        <v>5</v>
      </c>
      <c r="N282" s="36" t="n">
        <v>11</v>
      </c>
      <c r="AH282" s="1"/>
    </row>
    <row r="283" customFormat="false" ht="48" hidden="false" customHeight="true" outlineLevel="0" collapsed="false">
      <c r="A283" s="36" t="n">
        <v>2355</v>
      </c>
      <c r="B283" s="36" t="n">
        <v>2355</v>
      </c>
      <c r="C283" s="36" t="n">
        <v>14</v>
      </c>
      <c r="D283" s="36" t="n">
        <v>4</v>
      </c>
      <c r="E283" s="36" t="n">
        <v>4</v>
      </c>
      <c r="F283" s="36" t="n">
        <v>4</v>
      </c>
      <c r="G283" s="36" t="n">
        <v>25</v>
      </c>
      <c r="H283" s="36" t="n">
        <v>26</v>
      </c>
      <c r="I283" s="36" t="n">
        <v>18</v>
      </c>
      <c r="J283" s="36" t="n">
        <v>25</v>
      </c>
      <c r="K283" s="36" t="n">
        <v>20</v>
      </c>
      <c r="L283" s="36" t="n">
        <v>14</v>
      </c>
      <c r="M283" s="36" t="n">
        <v>9.5</v>
      </c>
      <c r="N283" s="36" t="n">
        <v>16</v>
      </c>
      <c r="AH283" s="1"/>
    </row>
    <row r="284" customFormat="false" ht="48" hidden="false" customHeight="true" outlineLevel="0" collapsed="false">
      <c r="A284" s="36" t="n">
        <v>2356</v>
      </c>
      <c r="B284" s="36" t="n">
        <v>2356</v>
      </c>
      <c r="C284" s="36" t="n">
        <v>19</v>
      </c>
      <c r="D284" s="36" t="n">
        <v>14</v>
      </c>
      <c r="E284" s="36" t="n">
        <v>13</v>
      </c>
      <c r="F284" s="36" t="n">
        <v>21</v>
      </c>
      <c r="G284" s="36" t="n">
        <v>21</v>
      </c>
      <c r="H284" s="36" t="n">
        <v>16</v>
      </c>
      <c r="I284" s="36" t="n">
        <v>9</v>
      </c>
      <c r="J284" s="36" t="n">
        <v>14</v>
      </c>
      <c r="K284" s="36" t="n">
        <v>19</v>
      </c>
      <c r="L284" s="36" t="n">
        <v>14</v>
      </c>
      <c r="M284" s="36" t="n">
        <v>11</v>
      </c>
      <c r="N284" s="36" t="n">
        <v>18</v>
      </c>
      <c r="AH284" s="1"/>
    </row>
    <row r="285" customFormat="false" ht="48" hidden="false" customHeight="true" outlineLevel="0" collapsed="false">
      <c r="A285" s="36" t="n">
        <v>2357</v>
      </c>
      <c r="B285" s="36" t="n">
        <v>2357</v>
      </c>
      <c r="C285" s="36" t="n">
        <v>12</v>
      </c>
      <c r="D285" s="36" t="n">
        <v>4</v>
      </c>
      <c r="E285" s="36" t="n">
        <v>11</v>
      </c>
      <c r="F285" s="36" t="n">
        <v>7</v>
      </c>
      <c r="G285" s="36" t="n">
        <v>27</v>
      </c>
      <c r="H285" s="36" t="n">
        <v>20</v>
      </c>
      <c r="I285" s="36" t="n">
        <v>12</v>
      </c>
      <c r="J285" s="36" t="n">
        <v>25</v>
      </c>
      <c r="K285" s="36" t="n">
        <v>21</v>
      </c>
      <c r="L285" s="36" t="n">
        <v>9.5</v>
      </c>
      <c r="M285" s="36" t="n">
        <v>11</v>
      </c>
      <c r="N285" s="36" t="n">
        <v>18</v>
      </c>
      <c r="AH285" s="1"/>
    </row>
    <row r="286" customFormat="false" ht="48" hidden="false" customHeight="true" outlineLevel="0" collapsed="false">
      <c r="A286" s="36" t="n">
        <v>2358</v>
      </c>
      <c r="B286" s="36" t="n">
        <v>2358</v>
      </c>
      <c r="C286" s="36" t="n">
        <v>16</v>
      </c>
      <c r="D286" s="36" t="n">
        <v>20</v>
      </c>
      <c r="E286" s="36" t="n">
        <v>4</v>
      </c>
      <c r="F286" s="36" t="n">
        <v>27</v>
      </c>
      <c r="G286" s="36" t="n">
        <v>25</v>
      </c>
      <c r="H286" s="36" t="n">
        <v>7</v>
      </c>
      <c r="I286" s="36" t="n">
        <v>5</v>
      </c>
      <c r="J286" s="36" t="n">
        <v>18.5</v>
      </c>
      <c r="K286" s="36" t="n">
        <v>21</v>
      </c>
      <c r="L286" s="36" t="n">
        <v>12</v>
      </c>
      <c r="M286" s="36" t="n">
        <v>4</v>
      </c>
      <c r="N286" s="36" t="n">
        <v>25</v>
      </c>
      <c r="AH286" s="1"/>
    </row>
    <row r="287" customFormat="false" ht="48" hidden="false" customHeight="true" outlineLevel="0" collapsed="false">
      <c r="A287" s="36" t="n">
        <v>2359</v>
      </c>
      <c r="B287" s="36" t="n">
        <v>2359</v>
      </c>
      <c r="C287" s="36" t="n">
        <v>14</v>
      </c>
      <c r="D287" s="36" t="n">
        <v>25</v>
      </c>
      <c r="E287" s="36" t="n">
        <v>11</v>
      </c>
      <c r="F287" s="36" t="n">
        <v>19</v>
      </c>
      <c r="G287" s="36" t="n">
        <v>24</v>
      </c>
      <c r="H287" s="36" t="n">
        <v>12</v>
      </c>
      <c r="I287" s="36" t="n">
        <v>4</v>
      </c>
      <c r="J287" s="36" t="n">
        <v>18.5</v>
      </c>
      <c r="K287" s="36" t="n">
        <v>19</v>
      </c>
      <c r="L287" s="36" t="n">
        <v>20</v>
      </c>
      <c r="M287" s="36" t="n">
        <v>6</v>
      </c>
      <c r="N287" s="36" t="n">
        <v>19</v>
      </c>
      <c r="AH287" s="1"/>
    </row>
    <row r="288" customFormat="false" ht="48" hidden="false" customHeight="true" outlineLevel="0" collapsed="false">
      <c r="A288" s="36" t="n">
        <v>2360</v>
      </c>
      <c r="B288" s="36" t="n">
        <v>2360</v>
      </c>
      <c r="C288" s="36" t="n">
        <v>23</v>
      </c>
      <c r="D288" s="36" t="n">
        <v>16</v>
      </c>
      <c r="E288" s="36" t="n">
        <v>10</v>
      </c>
      <c r="F288" s="36" t="n">
        <v>19</v>
      </c>
      <c r="G288" s="36" t="n">
        <v>24</v>
      </c>
      <c r="H288" s="36" t="n">
        <v>7</v>
      </c>
      <c r="I288" s="36" t="n">
        <v>15</v>
      </c>
      <c r="J288" s="36" t="n">
        <v>11</v>
      </c>
      <c r="K288" s="36" t="n">
        <v>23.5</v>
      </c>
      <c r="L288" s="36" t="n">
        <v>11</v>
      </c>
      <c r="M288" s="36" t="n">
        <v>11</v>
      </c>
      <c r="N288" s="36" t="n">
        <v>14</v>
      </c>
      <c r="AH288" s="1"/>
    </row>
    <row r="289" customFormat="false" ht="48" hidden="false" customHeight="true" outlineLevel="0" collapsed="false">
      <c r="A289" s="36" t="n">
        <v>2361</v>
      </c>
      <c r="B289" s="36" t="n">
        <v>2361</v>
      </c>
      <c r="C289" s="36" t="n">
        <v>19</v>
      </c>
      <c r="D289" s="36" t="n">
        <v>16</v>
      </c>
      <c r="E289" s="36" t="n">
        <v>4</v>
      </c>
      <c r="F289" s="36" t="n">
        <v>27</v>
      </c>
      <c r="G289" s="36" t="n">
        <v>20</v>
      </c>
      <c r="H289" s="36" t="n">
        <v>20</v>
      </c>
      <c r="I289" s="36" t="n">
        <v>2</v>
      </c>
      <c r="J289" s="36" t="n">
        <v>18.5</v>
      </c>
      <c r="K289" s="36" t="n">
        <v>18</v>
      </c>
      <c r="L289" s="36" t="n">
        <v>17.5</v>
      </c>
      <c r="M289" s="36" t="n">
        <v>3</v>
      </c>
      <c r="N289" s="36" t="n">
        <v>25</v>
      </c>
      <c r="AH289" s="1"/>
    </row>
    <row r="290" customFormat="false" ht="48" hidden="false" customHeight="true" outlineLevel="0" collapsed="false">
      <c r="A290" s="36" t="n">
        <v>2362</v>
      </c>
      <c r="B290" s="36" t="n">
        <v>2362</v>
      </c>
      <c r="C290" s="36" t="n">
        <v>19</v>
      </c>
      <c r="D290" s="36" t="n">
        <v>6</v>
      </c>
      <c r="E290" s="36" t="n">
        <v>7</v>
      </c>
      <c r="F290" s="36" t="n">
        <v>7</v>
      </c>
      <c r="G290" s="36" t="n">
        <v>26</v>
      </c>
      <c r="H290" s="36" t="n">
        <v>10</v>
      </c>
      <c r="I290" s="36" t="n">
        <v>12</v>
      </c>
      <c r="J290" s="36" t="n">
        <v>25</v>
      </c>
      <c r="K290" s="36" t="n">
        <v>23</v>
      </c>
      <c r="L290" s="36" t="n">
        <v>7</v>
      </c>
      <c r="M290" s="36" t="n">
        <v>8</v>
      </c>
      <c r="N290" s="36" t="n">
        <v>18</v>
      </c>
      <c r="AH290" s="1"/>
    </row>
    <row r="291" customFormat="false" ht="48" hidden="false" customHeight="true" outlineLevel="0" collapsed="false">
      <c r="A291" s="36" t="n">
        <v>2363</v>
      </c>
      <c r="B291" s="36" t="n">
        <v>2363</v>
      </c>
      <c r="C291" s="36" t="n">
        <v>23</v>
      </c>
      <c r="D291" s="36" t="n">
        <v>16</v>
      </c>
      <c r="E291" s="36" t="n">
        <v>7</v>
      </c>
      <c r="F291" s="36" t="n">
        <v>21</v>
      </c>
      <c r="G291" s="36" t="n">
        <v>22</v>
      </c>
      <c r="H291" s="36" t="n">
        <v>20</v>
      </c>
      <c r="I291" s="36" t="n">
        <v>4</v>
      </c>
      <c r="J291" s="36" t="n">
        <v>11</v>
      </c>
      <c r="K291" s="36" t="n">
        <v>23</v>
      </c>
      <c r="L291" s="36" t="n">
        <v>17.5</v>
      </c>
      <c r="M291" s="36" t="n">
        <v>4</v>
      </c>
      <c r="N291" s="36" t="n">
        <v>16</v>
      </c>
      <c r="AH291" s="1"/>
    </row>
    <row r="292" customFormat="false" ht="48" hidden="false" customHeight="true" outlineLevel="0" collapsed="false">
      <c r="A292" s="36" t="n">
        <v>2364</v>
      </c>
      <c r="B292" s="36" t="n">
        <v>2364</v>
      </c>
      <c r="C292" s="36" t="n">
        <v>19</v>
      </c>
      <c r="D292" s="36" t="n">
        <v>9</v>
      </c>
      <c r="E292" s="36" t="n">
        <v>3</v>
      </c>
      <c r="F292" s="36" t="n">
        <v>13</v>
      </c>
      <c r="G292" s="36" t="n">
        <v>28</v>
      </c>
      <c r="H292" s="36" t="n">
        <v>12</v>
      </c>
      <c r="I292" s="36" t="n">
        <v>7</v>
      </c>
      <c r="J292" s="36" t="n">
        <v>22</v>
      </c>
      <c r="K292" s="36" t="n">
        <v>24</v>
      </c>
      <c r="L292" s="36" t="n">
        <v>9.5</v>
      </c>
      <c r="M292" s="36" t="n">
        <v>4</v>
      </c>
      <c r="N292" s="36" t="n">
        <v>18</v>
      </c>
      <c r="AH292" s="1"/>
    </row>
    <row r="293" customFormat="false" ht="48" hidden="false" customHeight="true" outlineLevel="0" collapsed="false">
      <c r="A293" s="36" t="n">
        <v>2365</v>
      </c>
      <c r="B293" s="36" t="n">
        <v>2365</v>
      </c>
      <c r="C293" s="36" t="n">
        <v>19</v>
      </c>
      <c r="D293" s="36" t="n">
        <v>6</v>
      </c>
      <c r="E293" s="36" t="n">
        <v>18</v>
      </c>
      <c r="F293" s="36" t="n">
        <v>13</v>
      </c>
      <c r="G293" s="36" t="n">
        <v>24</v>
      </c>
      <c r="H293" s="36" t="n">
        <v>2.75</v>
      </c>
      <c r="I293" s="36" t="n">
        <v>28</v>
      </c>
      <c r="J293" s="36" t="n">
        <v>14</v>
      </c>
      <c r="K293" s="36" t="n">
        <v>21</v>
      </c>
      <c r="L293" s="36" t="n">
        <v>2.88888888888889</v>
      </c>
      <c r="M293" s="36" t="n">
        <v>21</v>
      </c>
      <c r="N293" s="36" t="n">
        <v>12</v>
      </c>
      <c r="AH293" s="1"/>
    </row>
    <row r="294" customFormat="false" ht="48" hidden="false" customHeight="true" outlineLevel="0" collapsed="false">
      <c r="A294" s="36" t="n">
        <v>2366</v>
      </c>
      <c r="B294" s="36" t="n">
        <v>2366</v>
      </c>
      <c r="C294" s="36" t="n">
        <v>5</v>
      </c>
      <c r="D294" s="36" t="n">
        <v>26</v>
      </c>
      <c r="E294" s="36" t="n">
        <v>11</v>
      </c>
      <c r="F294" s="36" t="n">
        <v>19</v>
      </c>
      <c r="G294" s="36" t="n">
        <v>26</v>
      </c>
      <c r="H294" s="36" t="n">
        <v>25</v>
      </c>
      <c r="I294" s="36" t="n">
        <v>1.94117647058824</v>
      </c>
      <c r="J294" s="36" t="n">
        <v>6</v>
      </c>
      <c r="K294" s="36" t="n">
        <v>18</v>
      </c>
      <c r="L294" s="36" t="n">
        <v>24.625</v>
      </c>
      <c r="M294" s="36" t="n">
        <v>4</v>
      </c>
      <c r="N294" s="36" t="n">
        <v>11</v>
      </c>
      <c r="AH294" s="1"/>
    </row>
    <row r="295" customFormat="false" ht="48" hidden="false" customHeight="true" outlineLevel="0" collapsed="false">
      <c r="A295" s="36" t="n">
        <v>2367</v>
      </c>
      <c r="B295" s="36" t="n">
        <v>2367</v>
      </c>
      <c r="C295" s="36" t="n">
        <v>12</v>
      </c>
      <c r="D295" s="36" t="n">
        <v>20</v>
      </c>
      <c r="E295" s="36" t="n">
        <v>11</v>
      </c>
      <c r="F295" s="36" t="n">
        <v>24</v>
      </c>
      <c r="G295" s="36" t="n">
        <v>20</v>
      </c>
      <c r="H295" s="36" t="n">
        <v>10</v>
      </c>
      <c r="I295" s="36" t="n">
        <v>5</v>
      </c>
      <c r="J295" s="36" t="n">
        <v>24</v>
      </c>
      <c r="K295" s="36" t="n">
        <v>15</v>
      </c>
      <c r="L295" s="36" t="n">
        <v>14</v>
      </c>
      <c r="M295" s="36" t="n">
        <v>7</v>
      </c>
      <c r="N295" s="36" t="n">
        <v>25</v>
      </c>
      <c r="AH295" s="1"/>
    </row>
    <row r="296" customFormat="false" ht="48" hidden="false" customHeight="true" outlineLevel="0" collapsed="false">
      <c r="A296" s="36" t="n">
        <v>2368</v>
      </c>
      <c r="B296" s="36" t="n">
        <v>2368</v>
      </c>
      <c r="C296" s="36" t="n">
        <v>20</v>
      </c>
      <c r="D296" s="36" t="n">
        <v>4</v>
      </c>
      <c r="E296" s="36" t="n">
        <v>4</v>
      </c>
      <c r="F296" s="36" t="n">
        <v>24</v>
      </c>
      <c r="G296" s="36" t="n">
        <v>25</v>
      </c>
      <c r="H296" s="36" t="n">
        <v>10</v>
      </c>
      <c r="I296" s="36" t="n">
        <v>5</v>
      </c>
      <c r="J296" s="36" t="n">
        <v>16</v>
      </c>
      <c r="K296" s="36" t="n">
        <v>23</v>
      </c>
      <c r="L296" s="36" t="n">
        <v>6</v>
      </c>
      <c r="M296" s="36" t="n">
        <v>4</v>
      </c>
      <c r="N296" s="36" t="n">
        <v>21</v>
      </c>
      <c r="AH296" s="1"/>
    </row>
    <row r="297" customFormat="false" ht="48" hidden="false" customHeight="true" outlineLevel="0" collapsed="false">
      <c r="A297" s="36" t="n">
        <v>2369</v>
      </c>
      <c r="B297" s="36" t="n">
        <v>2369</v>
      </c>
      <c r="C297" s="36" t="n">
        <v>16</v>
      </c>
      <c r="D297" s="36" t="n">
        <v>22</v>
      </c>
      <c r="E297" s="36" t="n">
        <v>13</v>
      </c>
      <c r="F297" s="36" t="n">
        <v>19</v>
      </c>
      <c r="G297" s="36" t="n">
        <v>22</v>
      </c>
      <c r="H297" s="36" t="n">
        <v>10</v>
      </c>
      <c r="I297" s="36" t="n">
        <v>12</v>
      </c>
      <c r="J297" s="36" t="n">
        <v>14</v>
      </c>
      <c r="K297" s="36" t="n">
        <v>19</v>
      </c>
      <c r="L297" s="36" t="n">
        <v>16</v>
      </c>
      <c r="M297" s="36" t="n">
        <v>12</v>
      </c>
      <c r="N297" s="36" t="n">
        <v>16</v>
      </c>
      <c r="AH297" s="1"/>
    </row>
    <row r="298" customFormat="false" ht="48" hidden="false" customHeight="true" outlineLevel="0" collapsed="false">
      <c r="A298" s="36" t="n">
        <v>2370</v>
      </c>
      <c r="B298" s="36" t="n">
        <v>2370</v>
      </c>
      <c r="C298" s="36" t="n">
        <v>5</v>
      </c>
      <c r="D298" s="36" t="n">
        <v>22</v>
      </c>
      <c r="E298" s="36" t="n">
        <v>18</v>
      </c>
      <c r="F298" s="36" t="n">
        <v>19</v>
      </c>
      <c r="G298" s="36" t="n">
        <v>12</v>
      </c>
      <c r="H298" s="36" t="n">
        <v>12</v>
      </c>
      <c r="I298" s="36" t="n">
        <v>22</v>
      </c>
      <c r="J298" s="36" t="n">
        <v>18.5</v>
      </c>
      <c r="K298" s="36" t="n">
        <v>10</v>
      </c>
      <c r="L298" s="36" t="n">
        <v>17.5</v>
      </c>
      <c r="M298" s="36" t="n">
        <v>19</v>
      </c>
      <c r="N298" s="36" t="n">
        <v>19</v>
      </c>
      <c r="AH298" s="1"/>
    </row>
    <row r="299" customFormat="false" ht="48" hidden="false" customHeight="true" outlineLevel="0" collapsed="false">
      <c r="A299" s="36" t="n">
        <v>2371</v>
      </c>
      <c r="B299" s="36" t="n">
        <v>2371</v>
      </c>
      <c r="C299" s="36" t="n">
        <v>14</v>
      </c>
      <c r="D299" s="36" t="n">
        <v>22</v>
      </c>
      <c r="E299" s="36" t="n">
        <v>11</v>
      </c>
      <c r="F299" s="36" t="n">
        <v>21</v>
      </c>
      <c r="G299" s="36" t="n">
        <v>22</v>
      </c>
      <c r="H299" s="36" t="n">
        <v>10</v>
      </c>
      <c r="I299" s="36" t="n">
        <v>15</v>
      </c>
      <c r="J299" s="36" t="n">
        <v>8</v>
      </c>
      <c r="K299" s="36" t="n">
        <v>18</v>
      </c>
      <c r="L299" s="36" t="n">
        <v>16</v>
      </c>
      <c r="M299" s="36" t="n">
        <v>12</v>
      </c>
      <c r="N299" s="36" t="n">
        <v>14</v>
      </c>
      <c r="AH299" s="1"/>
    </row>
    <row r="300" customFormat="false" ht="48" hidden="false" customHeight="true" outlineLevel="0" collapsed="false">
      <c r="A300" s="36" t="n">
        <v>2372</v>
      </c>
      <c r="B300" s="36" t="n">
        <v>2372</v>
      </c>
      <c r="C300" s="36" t="n">
        <v>20</v>
      </c>
      <c r="D300" s="36" t="n">
        <v>9</v>
      </c>
      <c r="E300" s="36" t="n">
        <v>11</v>
      </c>
      <c r="F300" s="36" t="n">
        <v>23</v>
      </c>
      <c r="G300" s="36" t="n">
        <v>25</v>
      </c>
      <c r="H300" s="36" t="n">
        <v>3</v>
      </c>
      <c r="I300" s="36" t="n">
        <v>9</v>
      </c>
      <c r="J300" s="36" t="n">
        <v>16</v>
      </c>
      <c r="K300" s="36" t="n">
        <v>23</v>
      </c>
      <c r="L300" s="36" t="n">
        <v>4</v>
      </c>
      <c r="M300" s="36" t="n">
        <v>9.5</v>
      </c>
      <c r="N300" s="36" t="n">
        <v>20</v>
      </c>
      <c r="AH300" s="1"/>
    </row>
    <row r="301" customFormat="false" ht="48" hidden="false" customHeight="true" outlineLevel="0" collapsed="false">
      <c r="A301" s="36" t="n">
        <v>2373</v>
      </c>
      <c r="B301" s="36" t="n">
        <v>2373</v>
      </c>
      <c r="C301" s="36" t="n">
        <v>19</v>
      </c>
      <c r="D301" s="36" t="n">
        <v>20</v>
      </c>
      <c r="E301" s="36" t="n">
        <v>7</v>
      </c>
      <c r="F301" s="36" t="n">
        <v>21</v>
      </c>
      <c r="G301" s="36" t="n">
        <v>12</v>
      </c>
      <c r="H301" s="36" t="n">
        <v>12</v>
      </c>
      <c r="I301" s="36" t="n">
        <v>15</v>
      </c>
      <c r="J301" s="36" t="n">
        <v>22</v>
      </c>
      <c r="K301" s="36" t="n">
        <v>15</v>
      </c>
      <c r="L301" s="36" t="n">
        <v>16</v>
      </c>
      <c r="M301" s="36" t="n">
        <v>9.5</v>
      </c>
      <c r="N301" s="36" t="n">
        <v>21</v>
      </c>
      <c r="AH301" s="1"/>
    </row>
    <row r="302" customFormat="false" ht="48" hidden="false" customHeight="true" outlineLevel="0" collapsed="false">
      <c r="A302" s="36" t="n">
        <v>2374</v>
      </c>
      <c r="B302" s="36" t="n">
        <v>2374</v>
      </c>
      <c r="C302" s="36" t="n">
        <v>20</v>
      </c>
      <c r="D302" s="36" t="n">
        <v>16</v>
      </c>
      <c r="E302" s="36" t="n">
        <v>7</v>
      </c>
      <c r="F302" s="36" t="n">
        <v>16</v>
      </c>
      <c r="G302" s="36" t="n">
        <v>22</v>
      </c>
      <c r="H302" s="36" t="n">
        <v>23.5</v>
      </c>
      <c r="I302" s="36" t="n">
        <v>7</v>
      </c>
      <c r="J302" s="36" t="n">
        <v>16</v>
      </c>
      <c r="K302" s="36" t="n">
        <v>21</v>
      </c>
      <c r="L302" s="36" t="n">
        <v>19</v>
      </c>
      <c r="M302" s="36" t="n">
        <v>6</v>
      </c>
      <c r="N302" s="36" t="n">
        <v>16</v>
      </c>
      <c r="AH302" s="1"/>
    </row>
    <row r="303" customFormat="false" ht="48" hidden="false" customHeight="true" outlineLevel="0" collapsed="false">
      <c r="A303" s="36" t="n">
        <v>2375</v>
      </c>
      <c r="B303" s="36" t="n">
        <v>2375</v>
      </c>
      <c r="C303" s="36" t="n">
        <v>9</v>
      </c>
      <c r="D303" s="36" t="n">
        <v>14</v>
      </c>
      <c r="E303" s="36" t="n">
        <v>1</v>
      </c>
      <c r="F303" s="36" t="n">
        <v>7</v>
      </c>
      <c r="G303" s="36" t="n">
        <v>27</v>
      </c>
      <c r="H303" s="36" t="n">
        <v>25</v>
      </c>
      <c r="I303" s="36" t="n">
        <v>15</v>
      </c>
      <c r="J303" s="36" t="n">
        <v>27</v>
      </c>
      <c r="K303" s="36" t="n">
        <v>20</v>
      </c>
      <c r="L303" s="36" t="n">
        <v>19</v>
      </c>
      <c r="M303" s="36" t="n">
        <v>5</v>
      </c>
      <c r="N303" s="36" t="n">
        <v>19</v>
      </c>
      <c r="AH303" s="1"/>
    </row>
    <row r="304" customFormat="false" ht="48" hidden="false" customHeight="true" outlineLevel="0" collapsed="false">
      <c r="A304" s="36" t="n">
        <v>2376</v>
      </c>
      <c r="B304" s="36" t="n">
        <v>2376</v>
      </c>
      <c r="C304" s="36" t="n">
        <v>14</v>
      </c>
      <c r="D304" s="36" t="n">
        <v>22</v>
      </c>
      <c r="E304" s="36" t="n">
        <v>18</v>
      </c>
      <c r="F304" s="36" t="n">
        <v>16</v>
      </c>
      <c r="G304" s="36" t="n">
        <v>21</v>
      </c>
      <c r="H304" s="36" t="n">
        <v>16</v>
      </c>
      <c r="I304" s="36" t="n">
        <v>9</v>
      </c>
      <c r="J304" s="36" t="n">
        <v>16</v>
      </c>
      <c r="K304" s="36" t="n">
        <v>17</v>
      </c>
      <c r="L304" s="36" t="n">
        <v>19</v>
      </c>
      <c r="M304" s="36" t="n">
        <v>13</v>
      </c>
      <c r="N304" s="36" t="n">
        <v>16</v>
      </c>
      <c r="AH304" s="1"/>
    </row>
    <row r="305" customFormat="false" ht="48" hidden="false" customHeight="true" outlineLevel="0" collapsed="false">
      <c r="A305" s="36" t="n">
        <v>2377</v>
      </c>
      <c r="B305" s="36" t="n">
        <v>2377</v>
      </c>
      <c r="C305" s="36" t="n">
        <v>20</v>
      </c>
      <c r="D305" s="36" t="n">
        <v>6</v>
      </c>
      <c r="E305" s="36" t="n">
        <v>10</v>
      </c>
      <c r="F305" s="36" t="n">
        <v>24</v>
      </c>
      <c r="G305" s="36" t="n">
        <v>18</v>
      </c>
      <c r="H305" s="36" t="n">
        <v>4</v>
      </c>
      <c r="I305" s="36" t="n">
        <v>7</v>
      </c>
      <c r="J305" s="36" t="n">
        <v>25</v>
      </c>
      <c r="K305" s="36" t="n">
        <v>18</v>
      </c>
      <c r="L305" s="36" t="n">
        <v>4</v>
      </c>
      <c r="M305" s="36" t="n">
        <v>7</v>
      </c>
      <c r="N305" s="36" t="n">
        <v>25.1666666666667</v>
      </c>
      <c r="AH305" s="1"/>
    </row>
    <row r="306" customFormat="false" ht="48" hidden="false" customHeight="true" outlineLevel="0" collapsed="false">
      <c r="A306" s="36" t="n">
        <v>2378</v>
      </c>
      <c r="B306" s="36" t="n">
        <v>2378</v>
      </c>
      <c r="C306" s="36" t="n">
        <v>16</v>
      </c>
      <c r="D306" s="36" t="n">
        <v>14</v>
      </c>
      <c r="E306" s="36" t="n">
        <v>2</v>
      </c>
      <c r="F306" s="36" t="n">
        <v>24</v>
      </c>
      <c r="G306" s="36" t="n">
        <v>22</v>
      </c>
      <c r="H306" s="36" t="n">
        <v>12</v>
      </c>
      <c r="I306" s="36" t="n">
        <v>7</v>
      </c>
      <c r="J306" s="36" t="n">
        <v>25</v>
      </c>
      <c r="K306" s="36" t="n">
        <v>19</v>
      </c>
      <c r="L306" s="36" t="n">
        <v>12</v>
      </c>
      <c r="M306" s="36" t="n">
        <v>3.5</v>
      </c>
      <c r="N306" s="36" t="n">
        <v>25.1666666666667</v>
      </c>
      <c r="AH306" s="1"/>
    </row>
    <row r="307" customFormat="false" ht="48" hidden="false" customHeight="true" outlineLevel="0" collapsed="false">
      <c r="A307" s="36" t="n">
        <v>2379</v>
      </c>
      <c r="B307" s="36" t="n">
        <v>2379</v>
      </c>
      <c r="C307" s="36" t="n">
        <v>9</v>
      </c>
      <c r="D307" s="36" t="n">
        <v>6</v>
      </c>
      <c r="E307" s="36" t="n">
        <v>3</v>
      </c>
      <c r="F307" s="36" t="n">
        <v>2</v>
      </c>
      <c r="G307" s="36" t="n">
        <v>26</v>
      </c>
      <c r="H307" s="36" t="n">
        <v>26</v>
      </c>
      <c r="I307" s="36" t="n">
        <v>22</v>
      </c>
      <c r="J307" s="36" t="n">
        <v>25</v>
      </c>
      <c r="K307" s="36" t="n">
        <v>19</v>
      </c>
      <c r="L307" s="36" t="n">
        <v>16</v>
      </c>
      <c r="M307" s="36" t="n">
        <v>9.5</v>
      </c>
      <c r="N307" s="36" t="n">
        <v>14</v>
      </c>
      <c r="AH307" s="1"/>
    </row>
    <row r="308" customFormat="false" ht="48" hidden="false" customHeight="true" outlineLevel="0" collapsed="false">
      <c r="A308" s="36" t="n">
        <v>2380</v>
      </c>
      <c r="B308" s="36" t="n">
        <v>2380</v>
      </c>
      <c r="C308" s="36" t="n">
        <v>16</v>
      </c>
      <c r="D308" s="36" t="n">
        <v>6</v>
      </c>
      <c r="E308" s="36" t="n">
        <v>15</v>
      </c>
      <c r="F308" s="36" t="n">
        <v>7</v>
      </c>
      <c r="G308" s="36" t="n">
        <v>26</v>
      </c>
      <c r="H308" s="36" t="n">
        <v>7</v>
      </c>
      <c r="I308" s="36" t="n">
        <v>15</v>
      </c>
      <c r="J308" s="36" t="n">
        <v>16</v>
      </c>
      <c r="K308" s="36" t="n">
        <v>22</v>
      </c>
      <c r="L308" s="36" t="n">
        <v>6</v>
      </c>
      <c r="M308" s="36" t="n">
        <v>14</v>
      </c>
      <c r="N308" s="36" t="n">
        <v>11</v>
      </c>
      <c r="AH308" s="1"/>
    </row>
    <row r="309" customFormat="false" ht="48" hidden="false" customHeight="true" outlineLevel="0" collapsed="false">
      <c r="A309" s="36" t="n">
        <v>2381</v>
      </c>
      <c r="B309" s="36" t="n">
        <v>2381</v>
      </c>
      <c r="C309" s="36" t="n">
        <v>20</v>
      </c>
      <c r="D309" s="36" t="n">
        <v>16</v>
      </c>
      <c r="E309" s="36" t="n">
        <v>4</v>
      </c>
      <c r="F309" s="36" t="n">
        <v>13</v>
      </c>
      <c r="G309" s="36" t="n">
        <v>25</v>
      </c>
      <c r="H309" s="36" t="n">
        <v>16</v>
      </c>
      <c r="I309" s="36" t="n">
        <v>12</v>
      </c>
      <c r="J309" s="36" t="n">
        <v>11</v>
      </c>
      <c r="K309" s="36" t="n">
        <v>23</v>
      </c>
      <c r="L309" s="36" t="n">
        <v>16</v>
      </c>
      <c r="M309" s="36" t="n">
        <v>7</v>
      </c>
      <c r="N309" s="36" t="n">
        <v>11</v>
      </c>
      <c r="AH309" s="1"/>
    </row>
    <row r="310" customFormat="false" ht="48" hidden="false" customHeight="true" outlineLevel="0" collapsed="false">
      <c r="A310" s="36" t="n">
        <v>2382</v>
      </c>
      <c r="B310" s="36" t="n">
        <v>2382</v>
      </c>
      <c r="C310" s="36" t="n">
        <v>16</v>
      </c>
      <c r="D310" s="36" t="n">
        <v>12</v>
      </c>
      <c r="E310" s="36" t="n">
        <v>11</v>
      </c>
      <c r="F310" s="36" t="n">
        <v>21</v>
      </c>
      <c r="G310" s="36" t="n">
        <v>12</v>
      </c>
      <c r="H310" s="36" t="n">
        <v>4</v>
      </c>
      <c r="I310" s="36" t="n">
        <v>18</v>
      </c>
      <c r="J310" s="36" t="n">
        <v>22</v>
      </c>
      <c r="K310" s="36" t="n">
        <v>14.5</v>
      </c>
      <c r="L310" s="36" t="n">
        <v>7</v>
      </c>
      <c r="M310" s="36" t="n">
        <v>13</v>
      </c>
      <c r="N310" s="36" t="n">
        <v>21</v>
      </c>
      <c r="AH310" s="1"/>
    </row>
    <row r="311" customFormat="false" ht="48" hidden="false" customHeight="true" outlineLevel="0" collapsed="false">
      <c r="A311" s="36" t="n">
        <v>2383</v>
      </c>
      <c r="B311" s="36" t="n">
        <v>2383</v>
      </c>
      <c r="C311" s="36" t="n">
        <v>12</v>
      </c>
      <c r="D311" s="36" t="n">
        <v>22</v>
      </c>
      <c r="E311" s="36" t="n">
        <v>7</v>
      </c>
      <c r="F311" s="36" t="n">
        <v>26</v>
      </c>
      <c r="G311" s="36" t="n">
        <v>21</v>
      </c>
      <c r="H311" s="36" t="n">
        <v>4</v>
      </c>
      <c r="I311" s="36" t="n">
        <v>18</v>
      </c>
      <c r="J311" s="36" t="n">
        <v>14</v>
      </c>
      <c r="K311" s="36" t="n">
        <v>16</v>
      </c>
      <c r="L311" s="36" t="n">
        <v>12</v>
      </c>
      <c r="M311" s="36" t="n">
        <v>11</v>
      </c>
      <c r="N311" s="36" t="n">
        <v>21</v>
      </c>
      <c r="AH311" s="1"/>
    </row>
    <row r="312" customFormat="false" ht="48" hidden="false" customHeight="true" outlineLevel="0" collapsed="false">
      <c r="A312" s="36" t="n">
        <v>2384</v>
      </c>
      <c r="B312" s="36" t="n">
        <v>2384</v>
      </c>
      <c r="C312" s="36" t="n">
        <v>20</v>
      </c>
      <c r="D312" s="36" t="n">
        <v>9</v>
      </c>
      <c r="E312" s="36" t="n">
        <v>7</v>
      </c>
      <c r="F312" s="36" t="n">
        <v>26</v>
      </c>
      <c r="G312" s="36" t="n">
        <v>21</v>
      </c>
      <c r="H312" s="36" t="n">
        <v>10</v>
      </c>
      <c r="I312" s="36" t="n">
        <v>7</v>
      </c>
      <c r="J312" s="36" t="n">
        <v>16</v>
      </c>
      <c r="K312" s="36" t="n">
        <v>20</v>
      </c>
      <c r="L312" s="36" t="n">
        <v>8</v>
      </c>
      <c r="M312" s="36" t="n">
        <v>6</v>
      </c>
      <c r="N312" s="36" t="n">
        <v>23</v>
      </c>
      <c r="AH312" s="1"/>
    </row>
    <row r="313" customFormat="false" ht="48" hidden="false" customHeight="true" outlineLevel="0" collapsed="false">
      <c r="A313" s="36" t="n">
        <v>2385</v>
      </c>
      <c r="B313" s="36" t="n">
        <v>2385</v>
      </c>
      <c r="C313" s="36" t="n">
        <v>16</v>
      </c>
      <c r="D313" s="36" t="n">
        <v>14</v>
      </c>
      <c r="E313" s="36" t="n">
        <v>11</v>
      </c>
      <c r="F313" s="36" t="n">
        <v>21</v>
      </c>
      <c r="G313" s="36" t="n">
        <v>20</v>
      </c>
      <c r="H313" s="36" t="n">
        <v>16</v>
      </c>
      <c r="I313" s="36" t="n">
        <v>15</v>
      </c>
      <c r="J313" s="36" t="n">
        <v>11</v>
      </c>
      <c r="K313" s="36" t="n">
        <v>17</v>
      </c>
      <c r="L313" s="36" t="n">
        <v>14</v>
      </c>
      <c r="M313" s="36" t="n">
        <v>12</v>
      </c>
      <c r="N313" s="36" t="n">
        <v>16</v>
      </c>
      <c r="AH313" s="1"/>
    </row>
    <row r="314" customFormat="false" ht="48" hidden="false" customHeight="true" outlineLevel="0" collapsed="false">
      <c r="A314" s="36" t="n">
        <v>2386</v>
      </c>
      <c r="B314" s="36" t="n">
        <v>2386</v>
      </c>
      <c r="C314" s="36" t="n">
        <v>16</v>
      </c>
      <c r="D314" s="36" t="n">
        <v>25</v>
      </c>
      <c r="E314" s="36" t="n">
        <v>2</v>
      </c>
      <c r="F314" s="36" t="n">
        <v>23</v>
      </c>
      <c r="G314" s="36" t="n">
        <v>20</v>
      </c>
      <c r="H314" s="36" t="n">
        <v>20</v>
      </c>
      <c r="I314" s="36" t="n">
        <v>2</v>
      </c>
      <c r="J314" s="36" t="n">
        <v>22</v>
      </c>
      <c r="K314" s="36" t="n">
        <v>17</v>
      </c>
      <c r="L314" s="36" t="n">
        <v>23.5</v>
      </c>
      <c r="M314" s="36" t="n">
        <v>2.8</v>
      </c>
      <c r="N314" s="36" t="n">
        <v>23</v>
      </c>
      <c r="AH314" s="1"/>
    </row>
    <row r="315" customFormat="false" ht="48" hidden="false" customHeight="true" outlineLevel="0" collapsed="false">
      <c r="A315" s="36" t="n">
        <v>2387</v>
      </c>
      <c r="B315" s="36" t="n">
        <v>2387</v>
      </c>
      <c r="C315" s="36" t="n">
        <v>14</v>
      </c>
      <c r="D315" s="36" t="n">
        <v>25</v>
      </c>
      <c r="E315" s="36" t="n">
        <v>7</v>
      </c>
      <c r="F315" s="36" t="n">
        <v>13</v>
      </c>
      <c r="G315" s="36" t="n">
        <v>25</v>
      </c>
      <c r="H315" s="36" t="n">
        <v>20</v>
      </c>
      <c r="I315" s="36" t="n">
        <v>7</v>
      </c>
      <c r="J315" s="36" t="n">
        <v>25</v>
      </c>
      <c r="K315" s="36" t="n">
        <v>20</v>
      </c>
      <c r="L315" s="36" t="n">
        <v>23.5</v>
      </c>
      <c r="M315" s="36" t="n">
        <v>6</v>
      </c>
      <c r="N315" s="36" t="n">
        <v>20</v>
      </c>
      <c r="AH315" s="1"/>
    </row>
    <row r="316" customFormat="false" ht="48" hidden="false" customHeight="true" outlineLevel="0" collapsed="false">
      <c r="A316" s="36" t="n">
        <v>2388</v>
      </c>
      <c r="B316" s="36" t="n">
        <v>2388</v>
      </c>
      <c r="C316" s="36" t="n">
        <v>14</v>
      </c>
      <c r="D316" s="36" t="n">
        <v>9</v>
      </c>
      <c r="E316" s="36" t="n">
        <v>11</v>
      </c>
      <c r="F316" s="36" t="n">
        <v>9</v>
      </c>
      <c r="G316" s="36" t="n">
        <v>24</v>
      </c>
      <c r="H316" s="36" t="n">
        <v>23.5</v>
      </c>
      <c r="I316" s="36" t="n">
        <v>12</v>
      </c>
      <c r="J316" s="36" t="n">
        <v>24</v>
      </c>
      <c r="K316" s="36" t="n">
        <v>19</v>
      </c>
      <c r="L316" s="36" t="n">
        <v>14</v>
      </c>
      <c r="M316" s="36" t="n">
        <v>11</v>
      </c>
      <c r="N316" s="36" t="n">
        <v>18</v>
      </c>
      <c r="AH316" s="1"/>
    </row>
    <row r="317" customFormat="false" ht="48" hidden="false" customHeight="true" outlineLevel="0" collapsed="false">
      <c r="A317" s="36" t="n">
        <v>2389</v>
      </c>
      <c r="B317" s="36" t="n">
        <v>2389</v>
      </c>
      <c r="C317" s="36" t="n">
        <v>14</v>
      </c>
      <c r="D317" s="36" t="n">
        <v>20</v>
      </c>
      <c r="E317" s="36" t="n">
        <v>4</v>
      </c>
      <c r="F317" s="36" t="n">
        <v>16</v>
      </c>
      <c r="G317" s="36" t="n">
        <v>21</v>
      </c>
      <c r="H317" s="36" t="n">
        <v>16</v>
      </c>
      <c r="I317" s="36" t="n">
        <v>9</v>
      </c>
      <c r="J317" s="36" t="n">
        <v>28</v>
      </c>
      <c r="K317" s="36" t="n">
        <v>17</v>
      </c>
      <c r="L317" s="36" t="n">
        <v>17.5</v>
      </c>
      <c r="M317" s="36" t="n">
        <v>6</v>
      </c>
      <c r="N317" s="36" t="n">
        <v>24</v>
      </c>
      <c r="AH317" s="1"/>
    </row>
    <row r="318" customFormat="false" ht="48" hidden="false" customHeight="true" outlineLevel="0" collapsed="false">
      <c r="A318" s="36" t="n">
        <v>2390</v>
      </c>
      <c r="B318" s="36" t="n">
        <v>2390</v>
      </c>
      <c r="C318" s="36" t="n">
        <v>14</v>
      </c>
      <c r="D318" s="36" t="n">
        <v>14</v>
      </c>
      <c r="E318" s="36" t="n">
        <v>13</v>
      </c>
      <c r="F318" s="36" t="n">
        <v>24</v>
      </c>
      <c r="G318" s="36" t="n">
        <v>7</v>
      </c>
      <c r="H318" s="36" t="n">
        <v>25</v>
      </c>
      <c r="I318" s="36" t="n">
        <v>5</v>
      </c>
      <c r="J318" s="36" t="n">
        <v>25</v>
      </c>
      <c r="K318" s="36" t="n">
        <v>10</v>
      </c>
      <c r="L318" s="36" t="n">
        <v>19</v>
      </c>
      <c r="M318" s="36" t="n">
        <v>8</v>
      </c>
      <c r="N318" s="36" t="n">
        <v>25.1666666666667</v>
      </c>
      <c r="AH318" s="1"/>
    </row>
    <row r="319" customFormat="false" ht="48" hidden="false" customHeight="true" outlineLevel="0" collapsed="false">
      <c r="A319" s="36" t="n">
        <v>2391</v>
      </c>
      <c r="B319" s="36" t="n">
        <v>2391</v>
      </c>
      <c r="C319" s="36" t="n">
        <v>14</v>
      </c>
      <c r="D319" s="36" t="n">
        <v>26.125</v>
      </c>
      <c r="E319" s="36" t="n">
        <v>7</v>
      </c>
      <c r="F319" s="36" t="n">
        <v>16</v>
      </c>
      <c r="G319" s="36" t="n">
        <v>20</v>
      </c>
      <c r="H319" s="36" t="n">
        <v>12</v>
      </c>
      <c r="I319" s="36" t="n">
        <v>5</v>
      </c>
      <c r="J319" s="36" t="n">
        <v>18.5</v>
      </c>
      <c r="K319" s="36" t="n">
        <v>16</v>
      </c>
      <c r="L319" s="36" t="n">
        <v>23.5</v>
      </c>
      <c r="M319" s="36" t="n">
        <v>5</v>
      </c>
      <c r="N319" s="36" t="n">
        <v>18</v>
      </c>
      <c r="AH319" s="1"/>
    </row>
    <row r="320" customFormat="false" ht="48" hidden="false" customHeight="true" outlineLevel="0" collapsed="false">
      <c r="A320" s="36" t="n">
        <v>2392</v>
      </c>
      <c r="B320" s="36" t="n">
        <v>2392</v>
      </c>
      <c r="C320" s="36" t="n">
        <v>20</v>
      </c>
      <c r="D320" s="36" t="n">
        <v>20</v>
      </c>
      <c r="E320" s="36" t="n">
        <v>4</v>
      </c>
      <c r="F320" s="36" t="n">
        <v>24</v>
      </c>
      <c r="G320" s="36" t="n">
        <v>22</v>
      </c>
      <c r="H320" s="36" t="n">
        <v>16</v>
      </c>
      <c r="I320" s="36" t="n">
        <v>4</v>
      </c>
      <c r="J320" s="36" t="n">
        <v>18.5</v>
      </c>
      <c r="K320" s="36" t="n">
        <v>21</v>
      </c>
      <c r="L320" s="36" t="n">
        <v>17.5</v>
      </c>
      <c r="M320" s="36" t="n">
        <v>3.5</v>
      </c>
      <c r="N320" s="36" t="n">
        <v>23</v>
      </c>
      <c r="AH320" s="1"/>
    </row>
    <row r="321" customFormat="false" ht="48" hidden="false" customHeight="true" outlineLevel="0" collapsed="false">
      <c r="A321" s="36" t="n">
        <v>2393</v>
      </c>
      <c r="B321" s="36" t="n">
        <v>2393</v>
      </c>
      <c r="C321" s="36" t="n">
        <v>9</v>
      </c>
      <c r="D321" s="36" t="n">
        <v>14</v>
      </c>
      <c r="E321" s="36" t="n">
        <v>15</v>
      </c>
      <c r="F321" s="36" t="n">
        <v>9</v>
      </c>
      <c r="G321" s="36" t="n">
        <v>20</v>
      </c>
      <c r="H321" s="36" t="n">
        <v>25</v>
      </c>
      <c r="I321" s="36" t="n">
        <v>12</v>
      </c>
      <c r="J321" s="36" t="n">
        <v>18.5</v>
      </c>
      <c r="K321" s="36" t="n">
        <v>14.5</v>
      </c>
      <c r="L321" s="36" t="n">
        <v>19</v>
      </c>
      <c r="M321" s="36" t="n">
        <v>13</v>
      </c>
      <c r="N321" s="36" t="n">
        <v>14</v>
      </c>
      <c r="AH321" s="1"/>
    </row>
    <row r="322" customFormat="false" ht="48" hidden="false" customHeight="true" outlineLevel="0" collapsed="false">
      <c r="A322" s="36" t="n">
        <v>2394</v>
      </c>
      <c r="B322" s="36" t="n">
        <v>2394</v>
      </c>
      <c r="C322" s="36" t="n">
        <v>5</v>
      </c>
      <c r="D322" s="36" t="n">
        <v>9</v>
      </c>
      <c r="E322" s="36" t="n">
        <v>11</v>
      </c>
      <c r="F322" s="36" t="n">
        <v>27</v>
      </c>
      <c r="G322" s="36" t="n">
        <v>18</v>
      </c>
      <c r="H322" s="36" t="n">
        <v>2.875</v>
      </c>
      <c r="I322" s="36" t="n">
        <v>15</v>
      </c>
      <c r="J322" s="36" t="n">
        <v>27</v>
      </c>
      <c r="K322" s="36" t="n">
        <v>12</v>
      </c>
      <c r="L322" s="36" t="n">
        <v>3.5</v>
      </c>
      <c r="M322" s="36" t="n">
        <v>12</v>
      </c>
      <c r="N322" s="36" t="n">
        <v>25.6666666666667</v>
      </c>
      <c r="AH322" s="1"/>
    </row>
    <row r="323" customFormat="false" ht="48" hidden="false" customHeight="true" outlineLevel="0" collapsed="false">
      <c r="A323" s="36" t="n">
        <v>2395</v>
      </c>
      <c r="B323" s="36" t="n">
        <v>2395</v>
      </c>
      <c r="C323" s="36" t="n">
        <v>22.5</v>
      </c>
      <c r="D323" s="36" t="n">
        <v>9</v>
      </c>
      <c r="E323" s="36" t="n">
        <v>13</v>
      </c>
      <c r="F323" s="36" t="n">
        <v>19</v>
      </c>
      <c r="G323" s="36" t="n">
        <v>24</v>
      </c>
      <c r="H323" s="36" t="n">
        <v>3</v>
      </c>
      <c r="I323" s="36" t="n">
        <v>9</v>
      </c>
      <c r="J323" s="36" t="n">
        <v>18.5</v>
      </c>
      <c r="K323" s="36" t="n">
        <v>23</v>
      </c>
      <c r="L323" s="36" t="n">
        <v>4</v>
      </c>
      <c r="M323" s="36" t="n">
        <v>11</v>
      </c>
      <c r="N323" s="36" t="n">
        <v>19</v>
      </c>
      <c r="AH323" s="1"/>
    </row>
    <row r="324" customFormat="false" ht="48" hidden="false" customHeight="true" outlineLevel="0" collapsed="false">
      <c r="A324" s="36" t="n">
        <v>2396</v>
      </c>
      <c r="B324" s="36" t="n">
        <v>2396</v>
      </c>
      <c r="C324" s="36" t="n">
        <v>9</v>
      </c>
      <c r="D324" s="36" t="n">
        <v>26</v>
      </c>
      <c r="E324" s="36" t="n">
        <v>15</v>
      </c>
      <c r="F324" s="36" t="n">
        <v>13</v>
      </c>
      <c r="G324" s="36" t="n">
        <v>24</v>
      </c>
      <c r="H324" s="36" t="n">
        <v>12</v>
      </c>
      <c r="I324" s="36" t="n">
        <v>18</v>
      </c>
      <c r="J324" s="36" t="n">
        <v>4</v>
      </c>
      <c r="K324" s="36" t="n">
        <v>17</v>
      </c>
      <c r="L324" s="36" t="n">
        <v>22</v>
      </c>
      <c r="M324" s="36" t="n">
        <v>15</v>
      </c>
      <c r="N324" s="36" t="n">
        <v>7</v>
      </c>
      <c r="AH324" s="1"/>
    </row>
    <row r="325" customFormat="false" ht="48" hidden="false" customHeight="true" outlineLevel="0" collapsed="false">
      <c r="A325" s="36" t="n">
        <v>2397</v>
      </c>
      <c r="B325" s="36" t="n">
        <v>2397</v>
      </c>
      <c r="C325" s="36" t="n">
        <v>16</v>
      </c>
      <c r="D325" s="36" t="n">
        <v>6</v>
      </c>
      <c r="E325" s="36" t="n">
        <v>13</v>
      </c>
      <c r="F325" s="36" t="n">
        <v>16</v>
      </c>
      <c r="G325" s="36" t="n">
        <v>24</v>
      </c>
      <c r="H325" s="36" t="n">
        <v>7</v>
      </c>
      <c r="I325" s="36" t="n">
        <v>9</v>
      </c>
      <c r="J325" s="36" t="n">
        <v>25</v>
      </c>
      <c r="K325" s="36" t="n">
        <v>20</v>
      </c>
      <c r="L325" s="36" t="n">
        <v>6</v>
      </c>
      <c r="M325" s="36" t="n">
        <v>11</v>
      </c>
      <c r="N325" s="36" t="n">
        <v>21</v>
      </c>
      <c r="AH325" s="1"/>
    </row>
    <row r="326" customFormat="false" ht="48" hidden="false" customHeight="true" outlineLevel="0" collapsed="false">
      <c r="A326" s="36" t="n">
        <v>2398</v>
      </c>
      <c r="B326" s="36" t="n">
        <v>2398</v>
      </c>
      <c r="C326" s="36" t="n">
        <v>19</v>
      </c>
      <c r="D326" s="36" t="n">
        <v>14</v>
      </c>
      <c r="E326" s="36" t="n">
        <v>7</v>
      </c>
      <c r="F326" s="36" t="n">
        <v>26</v>
      </c>
      <c r="G326" s="36" t="n">
        <v>14</v>
      </c>
      <c r="H326" s="36" t="n">
        <v>7</v>
      </c>
      <c r="I326" s="36" t="n">
        <v>22</v>
      </c>
      <c r="J326" s="36" t="n">
        <v>18.5</v>
      </c>
      <c r="K326" s="36" t="n">
        <v>16</v>
      </c>
      <c r="L326" s="36" t="n">
        <v>9.5</v>
      </c>
      <c r="M326" s="36" t="n">
        <v>12</v>
      </c>
      <c r="N326" s="36" t="n">
        <v>24</v>
      </c>
      <c r="AH326" s="1"/>
    </row>
    <row r="327" customFormat="false" ht="48" hidden="false" customHeight="true" outlineLevel="0" collapsed="false">
      <c r="A327" s="36" t="n">
        <v>2399</v>
      </c>
      <c r="B327" s="36" t="n">
        <v>2399</v>
      </c>
      <c r="C327" s="36" t="n">
        <v>19</v>
      </c>
      <c r="D327" s="36" t="n">
        <v>20</v>
      </c>
      <c r="E327" s="36" t="n">
        <v>19</v>
      </c>
      <c r="F327" s="36" t="n">
        <v>9</v>
      </c>
      <c r="G327" s="36" t="n">
        <v>18</v>
      </c>
      <c r="H327" s="36" t="n">
        <v>12</v>
      </c>
      <c r="I327" s="36" t="n">
        <v>12</v>
      </c>
      <c r="J327" s="36" t="n">
        <v>14</v>
      </c>
      <c r="K327" s="36" t="n">
        <v>17</v>
      </c>
      <c r="L327" s="36" t="n">
        <v>16</v>
      </c>
      <c r="M327" s="36" t="n">
        <v>15</v>
      </c>
      <c r="N327" s="36" t="n">
        <v>11</v>
      </c>
      <c r="AH327" s="1"/>
    </row>
    <row r="328" customFormat="false" ht="48" hidden="false" customHeight="true" outlineLevel="0" collapsed="false">
      <c r="A328" s="36" t="n">
        <v>2400</v>
      </c>
      <c r="B328" s="36" t="n">
        <v>2400</v>
      </c>
      <c r="C328" s="36" t="n">
        <v>20</v>
      </c>
      <c r="D328" s="36" t="n">
        <v>22</v>
      </c>
      <c r="E328" s="36" t="n">
        <v>10</v>
      </c>
      <c r="F328" s="36" t="n">
        <v>16</v>
      </c>
      <c r="G328" s="36" t="n">
        <v>22</v>
      </c>
      <c r="H328" s="36" t="n">
        <v>12</v>
      </c>
      <c r="I328" s="36" t="n">
        <v>4</v>
      </c>
      <c r="J328" s="36" t="n">
        <v>18.5</v>
      </c>
      <c r="K328" s="36" t="n">
        <v>21</v>
      </c>
      <c r="L328" s="36" t="n">
        <v>17.5</v>
      </c>
      <c r="M328" s="36" t="n">
        <v>5</v>
      </c>
      <c r="N328" s="36" t="n">
        <v>18</v>
      </c>
      <c r="AH328" s="1"/>
    </row>
    <row r="329" customFormat="false" ht="48" hidden="false" customHeight="true" outlineLevel="0" collapsed="false">
      <c r="A329" s="36" t="n">
        <v>2401</v>
      </c>
      <c r="B329" s="36" t="n">
        <v>2401</v>
      </c>
      <c r="C329" s="36" t="n">
        <v>16</v>
      </c>
      <c r="D329" s="36" t="n">
        <v>14</v>
      </c>
      <c r="E329" s="36" t="n">
        <v>13</v>
      </c>
      <c r="F329" s="36" t="n">
        <v>23</v>
      </c>
      <c r="G329" s="36" t="n">
        <v>20</v>
      </c>
      <c r="H329" s="36" t="n">
        <v>10</v>
      </c>
      <c r="I329" s="36" t="n">
        <v>12</v>
      </c>
      <c r="J329" s="36" t="n">
        <v>18.5</v>
      </c>
      <c r="K329" s="36" t="n">
        <v>17</v>
      </c>
      <c r="L329" s="36" t="n">
        <v>11</v>
      </c>
      <c r="M329" s="36" t="n">
        <v>12</v>
      </c>
      <c r="N329" s="36" t="n">
        <v>21</v>
      </c>
      <c r="AH329" s="1"/>
    </row>
    <row r="330" customFormat="false" ht="48" hidden="false" customHeight="true" outlineLevel="0" collapsed="false">
      <c r="A330" s="36" t="n">
        <v>2402</v>
      </c>
      <c r="B330" s="36" t="n">
        <v>2402</v>
      </c>
      <c r="C330" s="36" t="n">
        <v>12</v>
      </c>
      <c r="D330" s="36" t="n">
        <v>25</v>
      </c>
      <c r="E330" s="36" t="n">
        <v>10</v>
      </c>
      <c r="F330" s="36" t="n">
        <v>21</v>
      </c>
      <c r="G330" s="36" t="n">
        <v>11</v>
      </c>
      <c r="H330" s="36" t="n">
        <v>16</v>
      </c>
      <c r="I330" s="36" t="n">
        <v>22</v>
      </c>
      <c r="J330" s="36" t="n">
        <v>14</v>
      </c>
      <c r="K330" s="36" t="n">
        <v>11</v>
      </c>
      <c r="L330" s="36" t="n">
        <v>22</v>
      </c>
      <c r="M330" s="36" t="n">
        <v>13</v>
      </c>
      <c r="N330" s="36" t="n">
        <v>18</v>
      </c>
      <c r="AH330" s="1"/>
    </row>
    <row r="331" customFormat="false" ht="48" hidden="false" customHeight="true" outlineLevel="0" collapsed="false">
      <c r="A331" s="36" t="n">
        <v>2403</v>
      </c>
      <c r="B331" s="36" t="n">
        <v>2403</v>
      </c>
      <c r="C331" s="36" t="n">
        <v>9</v>
      </c>
      <c r="D331" s="36" t="n">
        <v>6</v>
      </c>
      <c r="E331" s="36" t="n">
        <v>18</v>
      </c>
      <c r="F331" s="36" t="n">
        <v>27</v>
      </c>
      <c r="G331" s="36" t="n">
        <v>9</v>
      </c>
      <c r="H331" s="36" t="n">
        <v>16</v>
      </c>
      <c r="I331" s="36" t="n">
        <v>12</v>
      </c>
      <c r="J331" s="36" t="n">
        <v>24</v>
      </c>
      <c r="K331" s="36" t="n">
        <v>9</v>
      </c>
      <c r="L331" s="36" t="n">
        <v>9.5</v>
      </c>
      <c r="M331" s="36" t="n">
        <v>14</v>
      </c>
      <c r="N331" s="36" t="n">
        <v>25.3333333333333</v>
      </c>
      <c r="AH331" s="1"/>
    </row>
    <row r="332" customFormat="false" ht="48" hidden="false" customHeight="true" outlineLevel="0" collapsed="false">
      <c r="A332" s="36" t="n">
        <v>2404</v>
      </c>
      <c r="B332" s="36" t="n">
        <v>2404</v>
      </c>
      <c r="C332" s="36" t="n">
        <v>14</v>
      </c>
      <c r="D332" s="36" t="n">
        <v>12</v>
      </c>
      <c r="E332" s="36" t="n">
        <v>13</v>
      </c>
      <c r="F332" s="36" t="n">
        <v>21</v>
      </c>
      <c r="G332" s="36" t="n">
        <v>21</v>
      </c>
      <c r="H332" s="36" t="n">
        <v>20</v>
      </c>
      <c r="I332" s="36" t="n">
        <v>7</v>
      </c>
      <c r="J332" s="36" t="n">
        <v>24</v>
      </c>
      <c r="K332" s="36" t="n">
        <v>17</v>
      </c>
      <c r="L332" s="36" t="n">
        <v>14</v>
      </c>
      <c r="M332" s="36" t="n">
        <v>9.5</v>
      </c>
      <c r="N332" s="36" t="n">
        <v>23</v>
      </c>
      <c r="AH332" s="1"/>
    </row>
    <row r="333" customFormat="false" ht="48" hidden="false" customHeight="true" outlineLevel="0" collapsed="false">
      <c r="A333" s="36" t="n">
        <v>2405</v>
      </c>
      <c r="B333" s="36" t="n">
        <v>2405</v>
      </c>
      <c r="C333" s="36" t="n">
        <v>22.5</v>
      </c>
      <c r="D333" s="36" t="n">
        <v>20</v>
      </c>
      <c r="E333" s="36" t="n">
        <v>7</v>
      </c>
      <c r="F333" s="36" t="n">
        <v>16</v>
      </c>
      <c r="G333" s="36" t="n">
        <v>25</v>
      </c>
      <c r="H333" s="36" t="n">
        <v>12</v>
      </c>
      <c r="I333" s="36" t="n">
        <v>7</v>
      </c>
      <c r="J333" s="36" t="n">
        <v>14</v>
      </c>
      <c r="K333" s="36" t="n">
        <v>23.5</v>
      </c>
      <c r="L333" s="36" t="n">
        <v>16</v>
      </c>
      <c r="M333" s="36" t="n">
        <v>6</v>
      </c>
      <c r="N333" s="36" t="n">
        <v>14</v>
      </c>
      <c r="AH333" s="1"/>
    </row>
    <row r="334" customFormat="false" ht="48" hidden="false" customHeight="true" outlineLevel="0" collapsed="false">
      <c r="A334" s="36" t="n">
        <v>2406</v>
      </c>
      <c r="B334" s="36" t="n">
        <v>2406</v>
      </c>
      <c r="C334" s="36" t="n">
        <v>9</v>
      </c>
      <c r="D334" s="36" t="n">
        <v>14</v>
      </c>
      <c r="E334" s="36" t="n">
        <v>18</v>
      </c>
      <c r="F334" s="36" t="n">
        <v>21</v>
      </c>
      <c r="G334" s="36" t="n">
        <v>11</v>
      </c>
      <c r="H334" s="36" t="n">
        <v>12</v>
      </c>
      <c r="I334" s="36" t="n">
        <v>22</v>
      </c>
      <c r="J334" s="36" t="n">
        <v>16</v>
      </c>
      <c r="K334" s="36" t="n">
        <v>10</v>
      </c>
      <c r="L334" s="36" t="n">
        <v>12</v>
      </c>
      <c r="M334" s="36" t="n">
        <v>19</v>
      </c>
      <c r="N334" s="36" t="n">
        <v>19</v>
      </c>
      <c r="AH334" s="1"/>
    </row>
    <row r="335" customFormat="false" ht="48" hidden="false" customHeight="true" outlineLevel="0" collapsed="false">
      <c r="A335" s="36" t="n">
        <v>2407</v>
      </c>
      <c r="B335" s="36" t="n">
        <v>2407</v>
      </c>
      <c r="C335" s="36" t="n">
        <v>16</v>
      </c>
      <c r="D335" s="36" t="n">
        <v>12</v>
      </c>
      <c r="E335" s="36" t="n">
        <v>15</v>
      </c>
      <c r="F335" s="36" t="n">
        <v>19</v>
      </c>
      <c r="G335" s="36" t="n">
        <v>14</v>
      </c>
      <c r="H335" s="36" t="n">
        <v>7</v>
      </c>
      <c r="I335" s="36" t="n">
        <v>18</v>
      </c>
      <c r="J335" s="36" t="n">
        <v>22</v>
      </c>
      <c r="K335" s="36" t="n">
        <v>15</v>
      </c>
      <c r="L335" s="36" t="n">
        <v>8</v>
      </c>
      <c r="M335" s="36" t="n">
        <v>15</v>
      </c>
      <c r="N335" s="36" t="n">
        <v>20</v>
      </c>
      <c r="AH335" s="1"/>
    </row>
    <row r="336" customFormat="false" ht="48" hidden="false" customHeight="true" outlineLevel="0" collapsed="false">
      <c r="A336" s="36" t="n">
        <v>2408</v>
      </c>
      <c r="B336" s="36" t="n">
        <v>2408</v>
      </c>
      <c r="C336" s="36" t="n">
        <v>16</v>
      </c>
      <c r="D336" s="36" t="n">
        <v>20</v>
      </c>
      <c r="E336" s="36" t="n">
        <v>4</v>
      </c>
      <c r="F336" s="36" t="n">
        <v>24</v>
      </c>
      <c r="G336" s="36" t="n">
        <v>24</v>
      </c>
      <c r="H336" s="36" t="n">
        <v>7</v>
      </c>
      <c r="I336" s="36" t="n">
        <v>4</v>
      </c>
      <c r="J336" s="36" t="n">
        <v>22</v>
      </c>
      <c r="K336" s="36" t="n">
        <v>20</v>
      </c>
      <c r="L336" s="36" t="n">
        <v>12</v>
      </c>
      <c r="M336" s="36" t="n">
        <v>3.5</v>
      </c>
      <c r="N336" s="36" t="n">
        <v>24</v>
      </c>
      <c r="AH336" s="1"/>
    </row>
    <row r="337" customFormat="false" ht="48" hidden="false" customHeight="true" outlineLevel="0" collapsed="false">
      <c r="A337" s="36" t="n">
        <v>2409</v>
      </c>
      <c r="B337" s="36" t="n">
        <v>2409</v>
      </c>
      <c r="C337" s="36" t="n">
        <v>16</v>
      </c>
      <c r="D337" s="36" t="n">
        <v>22</v>
      </c>
      <c r="E337" s="36" t="n">
        <v>7</v>
      </c>
      <c r="F337" s="36" t="n">
        <v>23</v>
      </c>
      <c r="G337" s="36" t="n">
        <v>20</v>
      </c>
      <c r="H337" s="36" t="n">
        <v>12</v>
      </c>
      <c r="I337" s="36" t="n">
        <v>9</v>
      </c>
      <c r="J337" s="36" t="n">
        <v>18.5</v>
      </c>
      <c r="K337" s="36" t="n">
        <v>17</v>
      </c>
      <c r="L337" s="36" t="n">
        <v>17.5</v>
      </c>
      <c r="M337" s="36" t="n">
        <v>7</v>
      </c>
      <c r="N337" s="36" t="n">
        <v>21</v>
      </c>
      <c r="AH337" s="1"/>
    </row>
    <row r="338" customFormat="false" ht="48" hidden="false" customHeight="true" outlineLevel="0" collapsed="false">
      <c r="A338" s="36" t="n">
        <v>2410</v>
      </c>
      <c r="B338" s="36" t="n">
        <v>2410</v>
      </c>
      <c r="C338" s="36" t="n">
        <v>20</v>
      </c>
      <c r="D338" s="36" t="n">
        <v>12</v>
      </c>
      <c r="E338" s="36" t="n">
        <v>4</v>
      </c>
      <c r="F338" s="36" t="n">
        <v>24</v>
      </c>
      <c r="G338" s="36" t="n">
        <v>25</v>
      </c>
      <c r="H338" s="36" t="n">
        <v>4</v>
      </c>
      <c r="I338" s="36" t="n">
        <v>9</v>
      </c>
      <c r="J338" s="36" t="n">
        <v>14</v>
      </c>
      <c r="K338" s="36" t="n">
        <v>23</v>
      </c>
      <c r="L338" s="36" t="n">
        <v>7</v>
      </c>
      <c r="M338" s="36" t="n">
        <v>6</v>
      </c>
      <c r="N338" s="36" t="n">
        <v>20</v>
      </c>
      <c r="AH338" s="1"/>
    </row>
    <row r="339" customFormat="false" ht="48" hidden="false" customHeight="true" outlineLevel="0" collapsed="false">
      <c r="A339" s="36" t="n">
        <v>2411</v>
      </c>
      <c r="B339" s="36" t="n">
        <v>2411</v>
      </c>
      <c r="C339" s="36" t="n">
        <v>12</v>
      </c>
      <c r="D339" s="36" t="n">
        <v>12</v>
      </c>
      <c r="E339" s="36" t="n">
        <v>11</v>
      </c>
      <c r="F339" s="36" t="n">
        <v>9</v>
      </c>
      <c r="G339" s="36" t="n">
        <v>24</v>
      </c>
      <c r="H339" s="36" t="n">
        <v>20</v>
      </c>
      <c r="I339" s="36" t="n">
        <v>12</v>
      </c>
      <c r="J339" s="36" t="n">
        <v>24</v>
      </c>
      <c r="K339" s="36" t="n">
        <v>18</v>
      </c>
      <c r="L339" s="36" t="n">
        <v>14</v>
      </c>
      <c r="M339" s="36" t="n">
        <v>11</v>
      </c>
      <c r="N339" s="36" t="n">
        <v>18</v>
      </c>
      <c r="AH339" s="1"/>
    </row>
    <row r="340" customFormat="false" ht="48" hidden="false" customHeight="true" outlineLevel="0" collapsed="false">
      <c r="A340" s="36" t="n">
        <v>2412</v>
      </c>
      <c r="B340" s="36" t="n">
        <v>2412</v>
      </c>
      <c r="C340" s="36" t="n">
        <v>19</v>
      </c>
      <c r="D340" s="36" t="n">
        <v>16</v>
      </c>
      <c r="E340" s="36" t="n">
        <v>18</v>
      </c>
      <c r="F340" s="36" t="n">
        <v>13</v>
      </c>
      <c r="G340" s="36" t="n">
        <v>20</v>
      </c>
      <c r="H340" s="36" t="n">
        <v>23.5</v>
      </c>
      <c r="I340" s="36" t="n">
        <v>7</v>
      </c>
      <c r="J340" s="36" t="n">
        <v>14</v>
      </c>
      <c r="K340" s="36" t="n">
        <v>18</v>
      </c>
      <c r="L340" s="36" t="n">
        <v>19</v>
      </c>
      <c r="M340" s="36" t="n">
        <v>12</v>
      </c>
      <c r="N340" s="36" t="n">
        <v>12</v>
      </c>
      <c r="AH340" s="1"/>
    </row>
    <row r="341" customFormat="false" ht="48" hidden="false" customHeight="true" outlineLevel="0" collapsed="false">
      <c r="A341" s="36" t="n">
        <v>2413</v>
      </c>
      <c r="B341" s="36" t="n">
        <v>2413</v>
      </c>
      <c r="C341" s="36" t="n">
        <v>9</v>
      </c>
      <c r="D341" s="36" t="n">
        <v>6</v>
      </c>
      <c r="E341" s="36" t="n">
        <v>4</v>
      </c>
      <c r="F341" s="36" t="n">
        <v>2</v>
      </c>
      <c r="G341" s="36" t="n">
        <v>26</v>
      </c>
      <c r="H341" s="36" t="n">
        <v>25</v>
      </c>
      <c r="I341" s="36" t="n">
        <v>18</v>
      </c>
      <c r="J341" s="36" t="n">
        <v>27</v>
      </c>
      <c r="K341" s="36" t="n">
        <v>19</v>
      </c>
      <c r="L341" s="36" t="n">
        <v>14</v>
      </c>
      <c r="M341" s="36" t="n">
        <v>9.5</v>
      </c>
      <c r="N341" s="36" t="n">
        <v>16</v>
      </c>
      <c r="AH341" s="1"/>
    </row>
    <row r="342" customFormat="false" ht="48" hidden="false" customHeight="true" outlineLevel="0" collapsed="false">
      <c r="A342" s="36" t="n">
        <v>2414</v>
      </c>
      <c r="B342" s="36" t="n">
        <v>2414</v>
      </c>
      <c r="C342" s="36" t="n">
        <v>16</v>
      </c>
      <c r="D342" s="36" t="n">
        <v>22</v>
      </c>
      <c r="E342" s="36" t="n">
        <v>18</v>
      </c>
      <c r="F342" s="36" t="n">
        <v>7</v>
      </c>
      <c r="G342" s="36" t="n">
        <v>11</v>
      </c>
      <c r="H342" s="36" t="n">
        <v>16</v>
      </c>
      <c r="I342" s="36" t="n">
        <v>15</v>
      </c>
      <c r="J342" s="36" t="n">
        <v>18.5</v>
      </c>
      <c r="K342" s="36" t="n">
        <v>14</v>
      </c>
      <c r="L342" s="36" t="n">
        <v>19</v>
      </c>
      <c r="M342" s="36" t="n">
        <v>15</v>
      </c>
      <c r="N342" s="36" t="n">
        <v>12</v>
      </c>
      <c r="AH342" s="1"/>
    </row>
    <row r="343" customFormat="false" ht="48" hidden="false" customHeight="true" outlineLevel="0" collapsed="false">
      <c r="A343" s="36" t="n">
        <v>2415</v>
      </c>
      <c r="B343" s="36" t="n">
        <v>2415</v>
      </c>
      <c r="C343" s="36" t="n">
        <v>20</v>
      </c>
      <c r="D343" s="36" t="n">
        <v>14</v>
      </c>
      <c r="E343" s="36" t="n">
        <v>11</v>
      </c>
      <c r="F343" s="36" t="n">
        <v>19</v>
      </c>
      <c r="G343" s="36" t="n">
        <v>18</v>
      </c>
      <c r="H343" s="36" t="n">
        <v>16</v>
      </c>
      <c r="I343" s="36" t="n">
        <v>9</v>
      </c>
      <c r="J343" s="36" t="n">
        <v>16</v>
      </c>
      <c r="K343" s="36" t="n">
        <v>18</v>
      </c>
      <c r="L343" s="36" t="n">
        <v>14</v>
      </c>
      <c r="M343" s="36" t="n">
        <v>9.5</v>
      </c>
      <c r="N343" s="36" t="n">
        <v>18</v>
      </c>
      <c r="AH343" s="1"/>
    </row>
    <row r="344" customFormat="false" ht="48" hidden="false" customHeight="true" outlineLevel="0" collapsed="false">
      <c r="A344" s="36" t="n">
        <v>2416</v>
      </c>
      <c r="B344" s="36" t="n">
        <v>2416</v>
      </c>
      <c r="C344" s="36" t="n">
        <v>22.5</v>
      </c>
      <c r="D344" s="36" t="n">
        <v>9</v>
      </c>
      <c r="E344" s="36" t="n">
        <v>11</v>
      </c>
      <c r="F344" s="36" t="n">
        <v>19</v>
      </c>
      <c r="G344" s="36" t="n">
        <v>14</v>
      </c>
      <c r="H344" s="36" t="n">
        <v>3</v>
      </c>
      <c r="I344" s="36" t="n">
        <v>15</v>
      </c>
      <c r="J344" s="36" t="n">
        <v>24</v>
      </c>
      <c r="K344" s="36" t="n">
        <v>18</v>
      </c>
      <c r="L344" s="36" t="n">
        <v>4</v>
      </c>
      <c r="M344" s="36" t="n">
        <v>12</v>
      </c>
      <c r="N344" s="36" t="n">
        <v>21</v>
      </c>
      <c r="AH344" s="1"/>
    </row>
    <row r="345" customFormat="false" ht="48" hidden="false" customHeight="true" outlineLevel="0" collapsed="false">
      <c r="A345" s="36" t="n">
        <v>2417</v>
      </c>
      <c r="B345" s="36" t="n">
        <v>2417</v>
      </c>
      <c r="C345" s="36" t="n">
        <v>19</v>
      </c>
      <c r="D345" s="36" t="n">
        <v>26</v>
      </c>
      <c r="E345" s="36" t="n">
        <v>7</v>
      </c>
      <c r="F345" s="36" t="n">
        <v>16</v>
      </c>
      <c r="G345" s="36" t="n">
        <v>27</v>
      </c>
      <c r="H345" s="36" t="n">
        <v>23.5</v>
      </c>
      <c r="I345" s="36" t="n">
        <v>1.82352941176471</v>
      </c>
      <c r="J345" s="36" t="n">
        <v>18.5</v>
      </c>
      <c r="K345" s="36" t="n">
        <v>23.5</v>
      </c>
      <c r="L345" s="36" t="n">
        <v>24.25</v>
      </c>
      <c r="M345" s="36" t="n">
        <v>2.8</v>
      </c>
      <c r="N345" s="36" t="n">
        <v>18</v>
      </c>
      <c r="AH345" s="1"/>
    </row>
    <row r="346" customFormat="false" ht="48" hidden="false" customHeight="true" outlineLevel="0" collapsed="false">
      <c r="A346" s="36" t="n">
        <v>2418</v>
      </c>
      <c r="B346" s="36" t="n">
        <v>2418</v>
      </c>
      <c r="C346" s="36" t="n">
        <v>19</v>
      </c>
      <c r="D346" s="36" t="n">
        <v>4</v>
      </c>
      <c r="E346" s="36" t="n">
        <v>13</v>
      </c>
      <c r="F346" s="36" t="n">
        <v>24</v>
      </c>
      <c r="G346" s="36" t="n">
        <v>12</v>
      </c>
      <c r="H346" s="36" t="n">
        <v>2.875</v>
      </c>
      <c r="I346" s="36" t="n">
        <v>18</v>
      </c>
      <c r="J346" s="36" t="n">
        <v>27</v>
      </c>
      <c r="K346" s="36" t="n">
        <v>15</v>
      </c>
      <c r="L346" s="36" t="n">
        <v>2.88888888888889</v>
      </c>
      <c r="M346" s="36" t="n">
        <v>14</v>
      </c>
      <c r="N346" s="36" t="n">
        <v>25.3333333333333</v>
      </c>
      <c r="AH346" s="1"/>
    </row>
    <row r="347" customFormat="false" ht="48" hidden="false" customHeight="true" outlineLevel="0" collapsed="false">
      <c r="A347" s="36" t="n">
        <v>2419</v>
      </c>
      <c r="B347" s="36" t="n">
        <v>2419</v>
      </c>
      <c r="C347" s="36" t="n">
        <v>24</v>
      </c>
      <c r="D347" s="36" t="n">
        <v>14</v>
      </c>
      <c r="E347" s="36" t="n">
        <v>7</v>
      </c>
      <c r="F347" s="36" t="n">
        <v>16</v>
      </c>
      <c r="G347" s="36" t="n">
        <v>12</v>
      </c>
      <c r="H347" s="36" t="n">
        <v>23.5</v>
      </c>
      <c r="I347" s="36" t="n">
        <v>7</v>
      </c>
      <c r="J347" s="36" t="n">
        <v>18.5</v>
      </c>
      <c r="K347" s="36" t="n">
        <v>19</v>
      </c>
      <c r="L347" s="36" t="n">
        <v>17.5</v>
      </c>
      <c r="M347" s="36" t="n">
        <v>6</v>
      </c>
      <c r="N347" s="36" t="n">
        <v>18</v>
      </c>
      <c r="AH347" s="1"/>
    </row>
    <row r="348" customFormat="false" ht="48" hidden="false" customHeight="true" outlineLevel="0" collapsed="false">
      <c r="A348" s="36" t="n">
        <v>2420</v>
      </c>
      <c r="B348" s="36" t="n">
        <v>2420</v>
      </c>
      <c r="C348" s="36" t="n">
        <v>14</v>
      </c>
      <c r="D348" s="36" t="n">
        <v>20</v>
      </c>
      <c r="E348" s="36" t="n">
        <v>4</v>
      </c>
      <c r="F348" s="36" t="n">
        <v>26</v>
      </c>
      <c r="G348" s="36" t="n">
        <v>9</v>
      </c>
      <c r="H348" s="36" t="n">
        <v>12</v>
      </c>
      <c r="I348" s="36" t="n">
        <v>18</v>
      </c>
      <c r="J348" s="36" t="n">
        <v>22</v>
      </c>
      <c r="K348" s="36" t="n">
        <v>11</v>
      </c>
      <c r="L348" s="36" t="n">
        <v>16</v>
      </c>
      <c r="M348" s="36" t="n">
        <v>9.5</v>
      </c>
      <c r="N348" s="36" t="n">
        <v>25</v>
      </c>
      <c r="AH348" s="1"/>
    </row>
    <row r="349" customFormat="false" ht="48" hidden="false" customHeight="true" outlineLevel="0" collapsed="false">
      <c r="A349" s="36" t="n">
        <v>2421</v>
      </c>
      <c r="B349" s="36" t="n">
        <v>2421</v>
      </c>
      <c r="C349" s="36" t="n">
        <v>12</v>
      </c>
      <c r="D349" s="36" t="n">
        <v>22</v>
      </c>
      <c r="E349" s="36" t="n">
        <v>10</v>
      </c>
      <c r="F349" s="36" t="n">
        <v>24</v>
      </c>
      <c r="G349" s="36" t="n">
        <v>20</v>
      </c>
      <c r="H349" s="36" t="n">
        <v>4</v>
      </c>
      <c r="I349" s="36" t="n">
        <v>15</v>
      </c>
      <c r="J349" s="36" t="n">
        <v>22</v>
      </c>
      <c r="K349" s="36" t="n">
        <v>15</v>
      </c>
      <c r="L349" s="36" t="n">
        <v>12</v>
      </c>
      <c r="M349" s="36" t="n">
        <v>11</v>
      </c>
      <c r="N349" s="36" t="n">
        <v>24</v>
      </c>
      <c r="AH349" s="1"/>
    </row>
    <row r="350" customFormat="false" ht="48" hidden="false" customHeight="true" outlineLevel="0" collapsed="false">
      <c r="A350" s="36" t="n">
        <v>2422</v>
      </c>
      <c r="B350" s="36" t="n">
        <v>2422</v>
      </c>
      <c r="C350" s="36" t="n">
        <v>22.5</v>
      </c>
      <c r="D350" s="36" t="n">
        <v>12</v>
      </c>
      <c r="E350" s="36" t="n">
        <v>10</v>
      </c>
      <c r="F350" s="36" t="n">
        <v>19</v>
      </c>
      <c r="G350" s="36" t="n">
        <v>21</v>
      </c>
      <c r="H350" s="36" t="n">
        <v>16</v>
      </c>
      <c r="I350" s="36" t="n">
        <v>9</v>
      </c>
      <c r="J350" s="36" t="n">
        <v>14</v>
      </c>
      <c r="K350" s="36" t="n">
        <v>21</v>
      </c>
      <c r="L350" s="36" t="n">
        <v>12</v>
      </c>
      <c r="M350" s="36" t="n">
        <v>8</v>
      </c>
      <c r="N350" s="36" t="n">
        <v>16</v>
      </c>
      <c r="AH350" s="1"/>
    </row>
    <row r="351" customFormat="false" ht="48" hidden="false" customHeight="true" outlineLevel="0" collapsed="false">
      <c r="A351" s="36" t="n">
        <v>2423</v>
      </c>
      <c r="B351" s="36" t="n">
        <v>2423</v>
      </c>
      <c r="C351" s="36" t="n">
        <v>9</v>
      </c>
      <c r="D351" s="36" t="n">
        <v>26.125</v>
      </c>
      <c r="E351" s="36" t="n">
        <v>4</v>
      </c>
      <c r="F351" s="36" t="n">
        <v>21</v>
      </c>
      <c r="G351" s="36" t="n">
        <v>20</v>
      </c>
      <c r="H351" s="36" t="n">
        <v>23.5</v>
      </c>
      <c r="I351" s="36" t="n">
        <v>9</v>
      </c>
      <c r="J351" s="36" t="n">
        <v>11</v>
      </c>
      <c r="K351" s="36" t="n">
        <v>14.5</v>
      </c>
      <c r="L351" s="36" t="n">
        <v>24.625</v>
      </c>
      <c r="M351" s="36" t="n">
        <v>6</v>
      </c>
      <c r="N351" s="36" t="n">
        <v>16</v>
      </c>
      <c r="AH351" s="1"/>
    </row>
    <row r="352" customFormat="false" ht="48" hidden="false" customHeight="true" outlineLevel="0" collapsed="false">
      <c r="A352" s="36" t="n">
        <v>2424</v>
      </c>
      <c r="B352" s="36" t="n">
        <v>2424</v>
      </c>
      <c r="C352" s="36" t="n">
        <v>16</v>
      </c>
      <c r="D352" s="36" t="n">
        <v>22</v>
      </c>
      <c r="E352" s="36" t="n">
        <v>7</v>
      </c>
      <c r="F352" s="36" t="n">
        <v>23</v>
      </c>
      <c r="G352" s="36" t="n">
        <v>26</v>
      </c>
      <c r="H352" s="36" t="n">
        <v>10</v>
      </c>
      <c r="I352" s="36" t="n">
        <v>1.88235294117647</v>
      </c>
      <c r="J352" s="36" t="n">
        <v>24</v>
      </c>
      <c r="K352" s="36" t="n">
        <v>22</v>
      </c>
      <c r="L352" s="36" t="n">
        <v>16</v>
      </c>
      <c r="M352" s="36" t="n">
        <v>2.9</v>
      </c>
      <c r="N352" s="36" t="n">
        <v>24</v>
      </c>
      <c r="AH352" s="1"/>
    </row>
    <row r="353" customFormat="false" ht="48" hidden="false" customHeight="true" outlineLevel="0" collapsed="false">
      <c r="A353" s="36" t="n">
        <v>2425</v>
      </c>
      <c r="B353" s="36" t="n">
        <v>2425</v>
      </c>
      <c r="C353" s="36" t="n">
        <v>3</v>
      </c>
      <c r="D353" s="36" t="n">
        <v>1</v>
      </c>
      <c r="E353" s="36" t="n">
        <v>1</v>
      </c>
      <c r="F353" s="36" t="n">
        <v>1</v>
      </c>
      <c r="G353" s="36" t="n">
        <v>28</v>
      </c>
      <c r="H353" s="36" t="n">
        <v>28</v>
      </c>
      <c r="I353" s="36" t="n">
        <v>28</v>
      </c>
      <c r="J353" s="36" t="n">
        <v>28</v>
      </c>
      <c r="K353" s="36" t="n">
        <v>20</v>
      </c>
      <c r="L353" s="36" t="n">
        <v>12</v>
      </c>
      <c r="M353" s="36" t="n">
        <v>9.5</v>
      </c>
      <c r="N353" s="36" t="n">
        <v>18</v>
      </c>
      <c r="AH353" s="1"/>
    </row>
    <row r="354" customFormat="false" ht="48" hidden="false" customHeight="true" outlineLevel="0" collapsed="false">
      <c r="A354" s="36" t="n">
        <v>2426</v>
      </c>
      <c r="B354" s="36" t="n">
        <v>2426</v>
      </c>
      <c r="C354" s="36" t="n">
        <v>9</v>
      </c>
      <c r="D354" s="36" t="n">
        <v>16</v>
      </c>
      <c r="E354" s="36" t="n">
        <v>15</v>
      </c>
      <c r="F354" s="36" t="n">
        <v>21</v>
      </c>
      <c r="G354" s="36" t="n">
        <v>14</v>
      </c>
      <c r="H354" s="36" t="n">
        <v>7</v>
      </c>
      <c r="I354" s="36" t="n">
        <v>22</v>
      </c>
      <c r="J354" s="36" t="n">
        <v>16</v>
      </c>
      <c r="K354" s="36" t="n">
        <v>12</v>
      </c>
      <c r="L354" s="36" t="n">
        <v>11</v>
      </c>
      <c r="M354" s="36" t="n">
        <v>17</v>
      </c>
      <c r="N354" s="36" t="n">
        <v>19</v>
      </c>
      <c r="AH354" s="1"/>
    </row>
    <row r="355" customFormat="false" ht="48" hidden="false" customHeight="true" outlineLevel="0" collapsed="false">
      <c r="A355" s="36" t="n">
        <v>2427</v>
      </c>
      <c r="B355" s="36" t="n">
        <v>2427</v>
      </c>
      <c r="C355" s="36" t="n">
        <v>14</v>
      </c>
      <c r="D355" s="36" t="n">
        <v>16</v>
      </c>
      <c r="E355" s="36" t="n">
        <v>3</v>
      </c>
      <c r="F355" s="36" t="n">
        <v>13</v>
      </c>
      <c r="G355" s="36" t="n">
        <v>24</v>
      </c>
      <c r="H355" s="36" t="n">
        <v>25</v>
      </c>
      <c r="I355" s="36" t="n">
        <v>9</v>
      </c>
      <c r="J355" s="36" t="n">
        <v>22</v>
      </c>
      <c r="K355" s="36" t="n">
        <v>19</v>
      </c>
      <c r="L355" s="36" t="n">
        <v>20</v>
      </c>
      <c r="M355" s="36" t="n">
        <v>5</v>
      </c>
      <c r="N355" s="36" t="n">
        <v>18</v>
      </c>
      <c r="AH355" s="1"/>
    </row>
    <row r="356" customFormat="false" ht="48" hidden="false" customHeight="true" outlineLevel="0" collapsed="false">
      <c r="A356" s="36" t="n">
        <v>2428</v>
      </c>
      <c r="B356" s="36" t="n">
        <v>2428</v>
      </c>
      <c r="C356" s="36" t="n">
        <v>22.5</v>
      </c>
      <c r="D356" s="36" t="n">
        <v>25</v>
      </c>
      <c r="E356" s="36" t="n">
        <v>4</v>
      </c>
      <c r="F356" s="36" t="n">
        <v>16</v>
      </c>
      <c r="G356" s="36" t="n">
        <v>24</v>
      </c>
      <c r="H356" s="36" t="n">
        <v>12</v>
      </c>
      <c r="I356" s="36" t="n">
        <v>5</v>
      </c>
      <c r="J356" s="36" t="n">
        <v>14</v>
      </c>
      <c r="K356" s="36" t="n">
        <v>23</v>
      </c>
      <c r="L356" s="36" t="n">
        <v>20</v>
      </c>
      <c r="M356" s="36" t="n">
        <v>4</v>
      </c>
      <c r="N356" s="36" t="n">
        <v>14</v>
      </c>
      <c r="AH356" s="1"/>
    </row>
    <row r="357" customFormat="false" ht="48" hidden="false" customHeight="true" outlineLevel="0" collapsed="false">
      <c r="A357" s="36" t="n">
        <v>2429</v>
      </c>
      <c r="B357" s="36" t="n">
        <v>2429</v>
      </c>
      <c r="C357" s="36" t="n">
        <v>5</v>
      </c>
      <c r="D357" s="36" t="n">
        <v>22</v>
      </c>
      <c r="E357" s="36" t="n">
        <v>15</v>
      </c>
      <c r="F357" s="36" t="n">
        <v>16</v>
      </c>
      <c r="G357" s="36" t="n">
        <v>18</v>
      </c>
      <c r="H357" s="36" t="n">
        <v>16</v>
      </c>
      <c r="I357" s="36" t="n">
        <v>12</v>
      </c>
      <c r="J357" s="36" t="n">
        <v>14</v>
      </c>
      <c r="K357" s="36" t="n">
        <v>12</v>
      </c>
      <c r="L357" s="36" t="n">
        <v>19</v>
      </c>
      <c r="M357" s="36" t="n">
        <v>13</v>
      </c>
      <c r="N357" s="36" t="n">
        <v>14</v>
      </c>
      <c r="AH357" s="1"/>
    </row>
    <row r="358" customFormat="false" ht="48" hidden="false" customHeight="true" outlineLevel="0" collapsed="false">
      <c r="A358" s="36" t="n">
        <v>2430</v>
      </c>
      <c r="B358" s="36" t="n">
        <v>2430</v>
      </c>
      <c r="C358" s="36" t="n">
        <v>19</v>
      </c>
      <c r="D358" s="36" t="n">
        <v>16</v>
      </c>
      <c r="E358" s="36" t="n">
        <v>10</v>
      </c>
      <c r="F358" s="36" t="n">
        <v>24</v>
      </c>
      <c r="G358" s="36" t="n">
        <v>11</v>
      </c>
      <c r="H358" s="36" t="n">
        <v>10</v>
      </c>
      <c r="I358" s="36" t="n">
        <v>7</v>
      </c>
      <c r="J358" s="36" t="n">
        <v>27</v>
      </c>
      <c r="K358" s="36" t="n">
        <v>14.5</v>
      </c>
      <c r="L358" s="36" t="n">
        <v>12</v>
      </c>
      <c r="M358" s="36" t="n">
        <v>7</v>
      </c>
      <c r="N358" s="36" t="n">
        <v>25.3333333333333</v>
      </c>
      <c r="AH358" s="1"/>
    </row>
    <row r="359" customFormat="false" ht="48" hidden="false" customHeight="true" outlineLevel="0" collapsed="false">
      <c r="A359" s="36" t="n">
        <v>2431</v>
      </c>
      <c r="B359" s="36" t="n">
        <v>2431</v>
      </c>
      <c r="C359" s="36" t="n">
        <v>12</v>
      </c>
      <c r="D359" s="36" t="n">
        <v>22</v>
      </c>
      <c r="E359" s="36" t="n">
        <v>15</v>
      </c>
      <c r="F359" s="36" t="n">
        <v>21</v>
      </c>
      <c r="G359" s="36" t="n">
        <v>21</v>
      </c>
      <c r="H359" s="36" t="n">
        <v>7</v>
      </c>
      <c r="I359" s="36" t="n">
        <v>15</v>
      </c>
      <c r="J359" s="36" t="n">
        <v>14</v>
      </c>
      <c r="K359" s="36" t="n">
        <v>16</v>
      </c>
      <c r="L359" s="36" t="n">
        <v>14</v>
      </c>
      <c r="M359" s="36" t="n">
        <v>14</v>
      </c>
      <c r="N359" s="36" t="n">
        <v>18</v>
      </c>
      <c r="AH359" s="1"/>
    </row>
    <row r="360" customFormat="false" ht="48" hidden="false" customHeight="true" outlineLevel="0" collapsed="false">
      <c r="A360" s="36" t="n">
        <v>2432</v>
      </c>
      <c r="B360" s="36" t="n">
        <v>2432</v>
      </c>
      <c r="C360" s="36" t="n">
        <v>12</v>
      </c>
      <c r="D360" s="36" t="n">
        <v>22</v>
      </c>
      <c r="E360" s="36" t="n">
        <v>4</v>
      </c>
      <c r="F360" s="36" t="n">
        <v>16</v>
      </c>
      <c r="G360" s="36" t="n">
        <v>24</v>
      </c>
      <c r="H360" s="36" t="n">
        <v>20</v>
      </c>
      <c r="I360" s="36" t="n">
        <v>5</v>
      </c>
      <c r="J360" s="36" t="n">
        <v>25</v>
      </c>
      <c r="K360" s="36" t="n">
        <v>18</v>
      </c>
      <c r="L360" s="36" t="n">
        <v>20</v>
      </c>
      <c r="M360" s="36" t="n">
        <v>4</v>
      </c>
      <c r="N360" s="36" t="n">
        <v>21</v>
      </c>
      <c r="AH360" s="1"/>
    </row>
    <row r="361" customFormat="false" ht="48" hidden="false" customHeight="true" outlineLevel="0" collapsed="false">
      <c r="A361" s="36" t="n">
        <v>2433</v>
      </c>
      <c r="B361" s="36" t="n">
        <v>2433</v>
      </c>
      <c r="C361" s="36" t="n">
        <v>19</v>
      </c>
      <c r="D361" s="36" t="n">
        <v>22</v>
      </c>
      <c r="E361" s="36" t="n">
        <v>18</v>
      </c>
      <c r="F361" s="36" t="n">
        <v>7</v>
      </c>
      <c r="G361" s="36" t="n">
        <v>20</v>
      </c>
      <c r="H361" s="36" t="n">
        <v>10</v>
      </c>
      <c r="I361" s="36" t="n">
        <v>12</v>
      </c>
      <c r="J361" s="36" t="n">
        <v>14</v>
      </c>
      <c r="K361" s="36" t="n">
        <v>18</v>
      </c>
      <c r="L361" s="36" t="n">
        <v>16</v>
      </c>
      <c r="M361" s="36" t="n">
        <v>14</v>
      </c>
      <c r="N361" s="36" t="n">
        <v>9.5</v>
      </c>
      <c r="AH361" s="1"/>
    </row>
    <row r="362" customFormat="false" ht="48" hidden="false" customHeight="true" outlineLevel="0" collapsed="false">
      <c r="A362" s="36" t="n">
        <v>2434</v>
      </c>
      <c r="B362" s="36" t="n">
        <v>2434</v>
      </c>
      <c r="C362" s="36" t="n">
        <v>20</v>
      </c>
      <c r="D362" s="36" t="n">
        <v>26</v>
      </c>
      <c r="E362" s="36" t="n">
        <v>3</v>
      </c>
      <c r="F362" s="36" t="n">
        <v>19</v>
      </c>
      <c r="G362" s="36" t="n">
        <v>28</v>
      </c>
      <c r="H362" s="36" t="n">
        <v>7</v>
      </c>
      <c r="I362" s="36" t="n">
        <v>5</v>
      </c>
      <c r="J362" s="36" t="n">
        <v>8</v>
      </c>
      <c r="K362" s="36" t="n">
        <v>25</v>
      </c>
      <c r="L362" s="36" t="n">
        <v>19</v>
      </c>
      <c r="M362" s="36" t="n">
        <v>3.5</v>
      </c>
      <c r="N362" s="36" t="n">
        <v>12</v>
      </c>
      <c r="AH362" s="1"/>
    </row>
    <row r="363" customFormat="false" ht="48" hidden="false" customHeight="true" outlineLevel="0" collapsed="false">
      <c r="A363" s="36" t="n">
        <v>2435</v>
      </c>
      <c r="B363" s="36" t="n">
        <v>2435</v>
      </c>
      <c r="C363" s="36" t="n">
        <v>14</v>
      </c>
      <c r="D363" s="36" t="n">
        <v>16</v>
      </c>
      <c r="E363" s="36" t="n">
        <v>18</v>
      </c>
      <c r="F363" s="36" t="n">
        <v>19</v>
      </c>
      <c r="G363" s="36" t="n">
        <v>20</v>
      </c>
      <c r="H363" s="36" t="n">
        <v>20</v>
      </c>
      <c r="I363" s="36" t="n">
        <v>2</v>
      </c>
      <c r="J363" s="36" t="n">
        <v>25</v>
      </c>
      <c r="K363" s="36" t="n">
        <v>16</v>
      </c>
      <c r="L363" s="36" t="n">
        <v>17.5</v>
      </c>
      <c r="M363" s="36" t="n">
        <v>8</v>
      </c>
      <c r="N363" s="36" t="n">
        <v>23</v>
      </c>
      <c r="AH363" s="1"/>
    </row>
    <row r="364" customFormat="false" ht="48" hidden="false" customHeight="true" outlineLevel="0" collapsed="false">
      <c r="A364" s="36" t="n">
        <v>2436</v>
      </c>
      <c r="B364" s="36" t="n">
        <v>2436</v>
      </c>
      <c r="C364" s="36" t="n">
        <v>5</v>
      </c>
      <c r="D364" s="36" t="n">
        <v>1</v>
      </c>
      <c r="E364" s="36" t="n">
        <v>1</v>
      </c>
      <c r="F364" s="36" t="n">
        <v>2</v>
      </c>
      <c r="G364" s="36" t="n">
        <v>28</v>
      </c>
      <c r="H364" s="36" t="n">
        <v>28</v>
      </c>
      <c r="I364" s="36" t="n">
        <v>28</v>
      </c>
      <c r="J364" s="36" t="n">
        <v>28</v>
      </c>
      <c r="K364" s="36" t="n">
        <v>21</v>
      </c>
      <c r="L364" s="36" t="n">
        <v>12</v>
      </c>
      <c r="M364" s="36" t="n">
        <v>9.5</v>
      </c>
      <c r="N364" s="36" t="n">
        <v>19</v>
      </c>
      <c r="AH364" s="1"/>
    </row>
    <row r="365" customFormat="false" ht="48" hidden="false" customHeight="true" outlineLevel="0" collapsed="false">
      <c r="A365" s="36" t="n">
        <v>2437</v>
      </c>
      <c r="B365" s="36" t="n">
        <v>2437</v>
      </c>
      <c r="C365" s="36" t="n">
        <v>20</v>
      </c>
      <c r="D365" s="36" t="n">
        <v>22</v>
      </c>
      <c r="E365" s="36" t="n">
        <v>10</v>
      </c>
      <c r="F365" s="36" t="n">
        <v>19</v>
      </c>
      <c r="G365" s="36" t="n">
        <v>25</v>
      </c>
      <c r="H365" s="36" t="n">
        <v>12</v>
      </c>
      <c r="I365" s="36" t="n">
        <v>9</v>
      </c>
      <c r="J365" s="36" t="n">
        <v>8</v>
      </c>
      <c r="K365" s="36" t="n">
        <v>23</v>
      </c>
      <c r="L365" s="36" t="n">
        <v>17.5</v>
      </c>
      <c r="M365" s="36" t="n">
        <v>8</v>
      </c>
      <c r="N365" s="36" t="n">
        <v>12</v>
      </c>
      <c r="AH365" s="1"/>
    </row>
    <row r="366" customFormat="false" ht="48" hidden="false" customHeight="true" outlineLevel="0" collapsed="false">
      <c r="A366" s="36" t="n">
        <v>2438</v>
      </c>
      <c r="B366" s="36" t="n">
        <v>2438</v>
      </c>
      <c r="C366" s="36" t="n">
        <v>12</v>
      </c>
      <c r="D366" s="36" t="n">
        <v>16</v>
      </c>
      <c r="E366" s="36" t="n">
        <v>4</v>
      </c>
      <c r="F366" s="36" t="n">
        <v>27.0833333333333</v>
      </c>
      <c r="G366" s="36" t="n">
        <v>9</v>
      </c>
      <c r="H366" s="36" t="n">
        <v>25</v>
      </c>
      <c r="I366" s="36" t="n">
        <v>4</v>
      </c>
      <c r="J366" s="36" t="n">
        <v>24</v>
      </c>
      <c r="K366" s="36" t="n">
        <v>10</v>
      </c>
      <c r="L366" s="36" t="n">
        <v>20</v>
      </c>
      <c r="M366" s="36" t="n">
        <v>3.5</v>
      </c>
      <c r="N366" s="36" t="n">
        <v>25.5</v>
      </c>
      <c r="AH366" s="1"/>
    </row>
    <row r="367" customFormat="false" ht="48" hidden="false" customHeight="true" outlineLevel="0" collapsed="false">
      <c r="A367" s="36" t="n">
        <v>2439</v>
      </c>
      <c r="B367" s="36" t="n">
        <v>2439</v>
      </c>
      <c r="C367" s="36" t="n">
        <v>14</v>
      </c>
      <c r="D367" s="36" t="n">
        <v>12</v>
      </c>
      <c r="E367" s="36" t="n">
        <v>11</v>
      </c>
      <c r="F367" s="36" t="n">
        <v>26</v>
      </c>
      <c r="G367" s="36" t="n">
        <v>25</v>
      </c>
      <c r="H367" s="36" t="n">
        <v>2.875</v>
      </c>
      <c r="I367" s="36" t="n">
        <v>18</v>
      </c>
      <c r="J367" s="36" t="n">
        <v>14</v>
      </c>
      <c r="K367" s="36" t="n">
        <v>20</v>
      </c>
      <c r="L367" s="36" t="n">
        <v>4</v>
      </c>
      <c r="M367" s="36" t="n">
        <v>13</v>
      </c>
      <c r="N367" s="36" t="n">
        <v>21</v>
      </c>
      <c r="AH367" s="1"/>
    </row>
    <row r="368" customFormat="false" ht="48" hidden="false" customHeight="true" outlineLevel="0" collapsed="false">
      <c r="A368" s="36" t="n">
        <v>2440</v>
      </c>
      <c r="B368" s="36" t="n">
        <v>2440</v>
      </c>
      <c r="C368" s="36" t="n">
        <v>5</v>
      </c>
      <c r="D368" s="36" t="n">
        <v>14</v>
      </c>
      <c r="E368" s="36" t="n">
        <v>10</v>
      </c>
      <c r="F368" s="36" t="n">
        <v>27</v>
      </c>
      <c r="G368" s="36" t="n">
        <v>22</v>
      </c>
      <c r="H368" s="36" t="n">
        <v>7</v>
      </c>
      <c r="I368" s="36" t="n">
        <v>5</v>
      </c>
      <c r="J368" s="36" t="n">
        <v>24</v>
      </c>
      <c r="K368" s="36" t="n">
        <v>15</v>
      </c>
      <c r="L368" s="36" t="n">
        <v>9.5</v>
      </c>
      <c r="M368" s="36" t="n">
        <v>6</v>
      </c>
      <c r="N368" s="36" t="n">
        <v>25.3333333333333</v>
      </c>
      <c r="AH368" s="1"/>
    </row>
    <row r="369" customFormat="false" ht="48" hidden="false" customHeight="true" outlineLevel="0" collapsed="false">
      <c r="A369" s="36" t="n">
        <v>2441</v>
      </c>
      <c r="B369" s="36" t="n">
        <v>2441</v>
      </c>
      <c r="C369" s="36" t="n">
        <v>14</v>
      </c>
      <c r="D369" s="36" t="n">
        <v>20</v>
      </c>
      <c r="E369" s="36" t="n">
        <v>10</v>
      </c>
      <c r="F369" s="36" t="n">
        <v>21</v>
      </c>
      <c r="G369" s="36" t="n">
        <v>21</v>
      </c>
      <c r="H369" s="36" t="n">
        <v>20</v>
      </c>
      <c r="I369" s="36" t="n">
        <v>1.88235294117647</v>
      </c>
      <c r="J369" s="36" t="n">
        <v>22</v>
      </c>
      <c r="K369" s="36" t="n">
        <v>17</v>
      </c>
      <c r="L369" s="36" t="n">
        <v>19</v>
      </c>
      <c r="M369" s="36" t="n">
        <v>3</v>
      </c>
      <c r="N369" s="36" t="n">
        <v>21</v>
      </c>
      <c r="AH369" s="1"/>
    </row>
    <row r="370" customFormat="false" ht="48" hidden="false" customHeight="true" outlineLevel="0" collapsed="false">
      <c r="A370" s="36" t="n">
        <v>2442</v>
      </c>
      <c r="B370" s="36" t="n">
        <v>2442</v>
      </c>
      <c r="C370" s="36" t="n">
        <v>14</v>
      </c>
      <c r="D370" s="36" t="n">
        <v>23.5</v>
      </c>
      <c r="E370" s="36" t="n">
        <v>18</v>
      </c>
      <c r="F370" s="36" t="n">
        <v>9</v>
      </c>
      <c r="G370" s="36" t="n">
        <v>24</v>
      </c>
      <c r="H370" s="36" t="n">
        <v>12</v>
      </c>
      <c r="I370" s="36" t="n">
        <v>12</v>
      </c>
      <c r="J370" s="36" t="n">
        <v>6</v>
      </c>
      <c r="K370" s="36" t="n">
        <v>19</v>
      </c>
      <c r="L370" s="36" t="n">
        <v>19</v>
      </c>
      <c r="M370" s="36" t="n">
        <v>14</v>
      </c>
      <c r="N370" s="36" t="n">
        <v>7</v>
      </c>
      <c r="AH370" s="1"/>
    </row>
    <row r="371" customFormat="false" ht="48" hidden="false" customHeight="true" outlineLevel="0" collapsed="false">
      <c r="A371" s="36" t="n">
        <v>2443</v>
      </c>
      <c r="B371" s="36" t="n">
        <v>2443</v>
      </c>
      <c r="C371" s="36" t="n">
        <v>23</v>
      </c>
      <c r="D371" s="36" t="n">
        <v>25</v>
      </c>
      <c r="E371" s="36" t="n">
        <v>11</v>
      </c>
      <c r="F371" s="36" t="n">
        <v>1</v>
      </c>
      <c r="G371" s="36" t="n">
        <v>27</v>
      </c>
      <c r="H371" s="36" t="n">
        <v>10</v>
      </c>
      <c r="I371" s="36" t="n">
        <v>1.94117647058824</v>
      </c>
      <c r="J371" s="36" t="n">
        <v>14</v>
      </c>
      <c r="K371" s="36" t="n">
        <v>25.3333333333333</v>
      </c>
      <c r="L371" s="36" t="n">
        <v>19</v>
      </c>
      <c r="M371" s="36" t="n">
        <v>4</v>
      </c>
      <c r="N371" s="36" t="n">
        <v>5</v>
      </c>
      <c r="AH371" s="1"/>
    </row>
    <row r="372" customFormat="false" ht="48" hidden="false" customHeight="true" outlineLevel="0" collapsed="false">
      <c r="A372" s="36" t="n">
        <v>2444</v>
      </c>
      <c r="B372" s="36" t="n">
        <v>2444</v>
      </c>
      <c r="C372" s="36" t="n">
        <v>19</v>
      </c>
      <c r="D372" s="36" t="n">
        <v>22</v>
      </c>
      <c r="E372" s="36" t="n">
        <v>7</v>
      </c>
      <c r="F372" s="36" t="n">
        <v>21</v>
      </c>
      <c r="G372" s="36" t="n">
        <v>24</v>
      </c>
      <c r="H372" s="36" t="n">
        <v>20</v>
      </c>
      <c r="I372" s="36" t="n">
        <v>5</v>
      </c>
      <c r="J372" s="36" t="n">
        <v>8</v>
      </c>
      <c r="K372" s="36" t="n">
        <v>21</v>
      </c>
      <c r="L372" s="36" t="n">
        <v>20</v>
      </c>
      <c r="M372" s="36" t="n">
        <v>5</v>
      </c>
      <c r="N372" s="36" t="n">
        <v>14</v>
      </c>
      <c r="AH372" s="1"/>
    </row>
    <row r="373" customFormat="false" ht="48" hidden="false" customHeight="true" outlineLevel="0" collapsed="false">
      <c r="A373" s="36" t="n">
        <v>2445</v>
      </c>
      <c r="B373" s="36" t="n">
        <v>2445</v>
      </c>
      <c r="C373" s="36" t="n">
        <v>14</v>
      </c>
      <c r="D373" s="36" t="n">
        <v>6</v>
      </c>
      <c r="E373" s="36" t="n">
        <v>21</v>
      </c>
      <c r="F373" s="36" t="n">
        <v>24</v>
      </c>
      <c r="G373" s="36" t="n">
        <v>26</v>
      </c>
      <c r="H373" s="36" t="n">
        <v>25</v>
      </c>
      <c r="I373" s="36" t="n">
        <v>1.94117647058824</v>
      </c>
      <c r="J373" s="36" t="n">
        <v>14</v>
      </c>
      <c r="K373" s="36" t="n">
        <v>21</v>
      </c>
      <c r="L373" s="36" t="n">
        <v>14</v>
      </c>
      <c r="M373" s="36" t="n">
        <v>9.5</v>
      </c>
      <c r="N373" s="36" t="n">
        <v>20</v>
      </c>
      <c r="AH373" s="1"/>
    </row>
    <row r="374" customFormat="false" ht="48" hidden="false" customHeight="true" outlineLevel="0" collapsed="false">
      <c r="A374" s="36" t="n">
        <v>2446</v>
      </c>
      <c r="B374" s="36" t="n">
        <v>2446</v>
      </c>
      <c r="C374" s="36" t="n">
        <v>22.5</v>
      </c>
      <c r="D374" s="36" t="n">
        <v>14</v>
      </c>
      <c r="E374" s="36" t="n">
        <v>10</v>
      </c>
      <c r="F374" s="36" t="n">
        <v>23</v>
      </c>
      <c r="G374" s="36" t="n">
        <v>20</v>
      </c>
      <c r="H374" s="36" t="n">
        <v>16</v>
      </c>
      <c r="I374" s="36" t="n">
        <v>9</v>
      </c>
      <c r="J374" s="36" t="n">
        <v>14</v>
      </c>
      <c r="K374" s="36" t="n">
        <v>20</v>
      </c>
      <c r="L374" s="36" t="n">
        <v>14</v>
      </c>
      <c r="M374" s="36" t="n">
        <v>8</v>
      </c>
      <c r="N374" s="36" t="n">
        <v>19</v>
      </c>
      <c r="AH374" s="1"/>
    </row>
    <row r="375" customFormat="false" ht="48" hidden="false" customHeight="true" outlineLevel="0" collapsed="false">
      <c r="A375" s="36" t="n">
        <v>2447</v>
      </c>
      <c r="B375" s="36" t="n">
        <v>2447</v>
      </c>
      <c r="C375" s="36" t="n">
        <v>9</v>
      </c>
      <c r="D375" s="36" t="n">
        <v>9</v>
      </c>
      <c r="E375" s="36" t="n">
        <v>18</v>
      </c>
      <c r="F375" s="36" t="n">
        <v>23</v>
      </c>
      <c r="G375" s="36" t="n">
        <v>11</v>
      </c>
      <c r="H375" s="36" t="n">
        <v>2.875</v>
      </c>
      <c r="I375" s="36" t="n">
        <v>26</v>
      </c>
      <c r="J375" s="36" t="n">
        <v>25</v>
      </c>
      <c r="K375" s="36" t="n">
        <v>10</v>
      </c>
      <c r="L375" s="36" t="n">
        <v>3.5</v>
      </c>
      <c r="M375" s="36" t="n">
        <v>20</v>
      </c>
      <c r="N375" s="36" t="n">
        <v>25</v>
      </c>
      <c r="AH375" s="1"/>
    </row>
    <row r="376" customFormat="false" ht="48" hidden="false" customHeight="true" outlineLevel="0" collapsed="false">
      <c r="A376" s="36" t="n">
        <v>2448</v>
      </c>
      <c r="B376" s="36" t="n">
        <v>2448</v>
      </c>
      <c r="C376" s="36" t="n">
        <v>16</v>
      </c>
      <c r="D376" s="36" t="n">
        <v>20</v>
      </c>
      <c r="E376" s="36" t="n">
        <v>15</v>
      </c>
      <c r="F376" s="36" t="n">
        <v>16</v>
      </c>
      <c r="G376" s="36" t="n">
        <v>25</v>
      </c>
      <c r="H376" s="36" t="n">
        <v>4</v>
      </c>
      <c r="I376" s="36" t="n">
        <v>7</v>
      </c>
      <c r="J376" s="36" t="n">
        <v>16</v>
      </c>
      <c r="K376" s="36" t="n">
        <v>21</v>
      </c>
      <c r="L376" s="36" t="n">
        <v>11</v>
      </c>
      <c r="M376" s="36" t="n">
        <v>11</v>
      </c>
      <c r="N376" s="36" t="n">
        <v>16</v>
      </c>
      <c r="AH376" s="1"/>
    </row>
    <row r="377" customFormat="false" ht="48" hidden="false" customHeight="true" outlineLevel="0" collapsed="false">
      <c r="A377" s="36" t="n">
        <v>2449</v>
      </c>
      <c r="B377" s="36" t="n">
        <v>2449</v>
      </c>
      <c r="C377" s="36" t="n">
        <v>16</v>
      </c>
      <c r="D377" s="36" t="n">
        <v>23.5</v>
      </c>
      <c r="E377" s="36" t="n">
        <v>13</v>
      </c>
      <c r="F377" s="36" t="n">
        <v>16</v>
      </c>
      <c r="G377" s="36" t="n">
        <v>20</v>
      </c>
      <c r="H377" s="36" t="n">
        <v>20</v>
      </c>
      <c r="I377" s="36" t="n">
        <v>5</v>
      </c>
      <c r="J377" s="36" t="n">
        <v>22</v>
      </c>
      <c r="K377" s="36" t="n">
        <v>17</v>
      </c>
      <c r="L377" s="36" t="n">
        <v>22</v>
      </c>
      <c r="M377" s="36" t="n">
        <v>8</v>
      </c>
      <c r="N377" s="36" t="n">
        <v>19</v>
      </c>
      <c r="AH377" s="1"/>
    </row>
    <row r="378" customFormat="false" ht="48" hidden="false" customHeight="true" outlineLevel="0" collapsed="false">
      <c r="A378" s="36" t="n">
        <v>2450</v>
      </c>
      <c r="B378" s="36" t="n">
        <v>2450</v>
      </c>
      <c r="C378" s="36" t="n">
        <v>19</v>
      </c>
      <c r="D378" s="36" t="n">
        <v>6</v>
      </c>
      <c r="E378" s="36" t="n">
        <v>10</v>
      </c>
      <c r="F378" s="36" t="n">
        <v>26</v>
      </c>
      <c r="G378" s="36" t="n">
        <v>21</v>
      </c>
      <c r="H378" s="36" t="n">
        <v>7</v>
      </c>
      <c r="I378" s="36" t="n">
        <v>12</v>
      </c>
      <c r="J378" s="36" t="n">
        <v>18.5</v>
      </c>
      <c r="K378" s="36" t="n">
        <v>19</v>
      </c>
      <c r="L378" s="36" t="n">
        <v>6</v>
      </c>
      <c r="M378" s="36" t="n">
        <v>9.5</v>
      </c>
      <c r="N378" s="36" t="n">
        <v>24</v>
      </c>
      <c r="AH378" s="1"/>
    </row>
    <row r="379" customFormat="false" ht="48" hidden="false" customHeight="true" outlineLevel="0" collapsed="false">
      <c r="A379" s="36" t="n">
        <v>2451</v>
      </c>
      <c r="B379" s="36" t="n">
        <v>2451</v>
      </c>
      <c r="C379" s="36" t="n">
        <v>5</v>
      </c>
      <c r="D379" s="36" t="n">
        <v>9</v>
      </c>
      <c r="E379" s="36" t="n">
        <v>19</v>
      </c>
      <c r="F379" s="36" t="n">
        <v>27</v>
      </c>
      <c r="G379" s="36" t="n">
        <v>9</v>
      </c>
      <c r="H379" s="36" t="n">
        <v>4</v>
      </c>
      <c r="I379" s="36" t="n">
        <v>18</v>
      </c>
      <c r="J379" s="36" t="n">
        <v>27</v>
      </c>
      <c r="K379" s="36" t="n">
        <v>8</v>
      </c>
      <c r="L379" s="36" t="n">
        <v>6</v>
      </c>
      <c r="M379" s="36" t="n">
        <v>19</v>
      </c>
      <c r="N379" s="36" t="n">
        <v>25.6666666666667</v>
      </c>
      <c r="AH379" s="1"/>
    </row>
    <row r="380" customFormat="false" ht="48" hidden="false" customHeight="true" outlineLevel="0" collapsed="false">
      <c r="A380" s="36" t="n">
        <v>2452</v>
      </c>
      <c r="B380" s="36" t="n">
        <v>2452</v>
      </c>
      <c r="C380" s="36" t="n">
        <v>20</v>
      </c>
      <c r="D380" s="36" t="n">
        <v>16</v>
      </c>
      <c r="E380" s="36" t="n">
        <v>4</v>
      </c>
      <c r="F380" s="36" t="n">
        <v>21</v>
      </c>
      <c r="G380" s="36" t="n">
        <v>18</v>
      </c>
      <c r="H380" s="36" t="n">
        <v>12</v>
      </c>
      <c r="I380" s="36" t="n">
        <v>9</v>
      </c>
      <c r="J380" s="36" t="n">
        <v>16</v>
      </c>
      <c r="K380" s="36" t="n">
        <v>18</v>
      </c>
      <c r="L380" s="36" t="n">
        <v>14</v>
      </c>
      <c r="M380" s="36" t="n">
        <v>6</v>
      </c>
      <c r="N380" s="36" t="n">
        <v>19</v>
      </c>
      <c r="AH380" s="1"/>
    </row>
    <row r="381" customFormat="false" ht="48" hidden="false" customHeight="true" outlineLevel="0" collapsed="false">
      <c r="A381" s="36" t="n">
        <v>2453</v>
      </c>
      <c r="B381" s="36" t="n">
        <v>2453</v>
      </c>
      <c r="C381" s="36" t="n">
        <v>16</v>
      </c>
      <c r="D381" s="36" t="n">
        <v>16</v>
      </c>
      <c r="E381" s="36" t="n">
        <v>13</v>
      </c>
      <c r="F381" s="36" t="n">
        <v>21</v>
      </c>
      <c r="G381" s="36" t="n">
        <v>22</v>
      </c>
      <c r="H381" s="36" t="n">
        <v>7</v>
      </c>
      <c r="I381" s="36" t="n">
        <v>9</v>
      </c>
      <c r="J381" s="36" t="n">
        <v>18.5</v>
      </c>
      <c r="K381" s="36" t="n">
        <v>19</v>
      </c>
      <c r="L381" s="36" t="n">
        <v>11</v>
      </c>
      <c r="M381" s="36" t="n">
        <v>11</v>
      </c>
      <c r="N381" s="36" t="n">
        <v>20</v>
      </c>
      <c r="AH381" s="1"/>
    </row>
    <row r="382" customFormat="false" ht="48" hidden="false" customHeight="true" outlineLevel="0" collapsed="false">
      <c r="A382" s="36" t="n">
        <v>2454</v>
      </c>
      <c r="B382" s="36" t="n">
        <v>2454</v>
      </c>
      <c r="C382" s="36" t="n">
        <v>19</v>
      </c>
      <c r="D382" s="36" t="n">
        <v>4</v>
      </c>
      <c r="E382" s="36" t="n">
        <v>7</v>
      </c>
      <c r="F382" s="36" t="n">
        <v>27</v>
      </c>
      <c r="G382" s="36" t="n">
        <v>12</v>
      </c>
      <c r="H382" s="36" t="n">
        <v>4</v>
      </c>
      <c r="I382" s="36" t="n">
        <v>18</v>
      </c>
      <c r="J382" s="36" t="n">
        <v>24</v>
      </c>
      <c r="K382" s="36" t="n">
        <v>15</v>
      </c>
      <c r="L382" s="36" t="n">
        <v>3.5</v>
      </c>
      <c r="M382" s="36" t="n">
        <v>11</v>
      </c>
      <c r="N382" s="36" t="n">
        <v>25.3333333333333</v>
      </c>
      <c r="AH382" s="1"/>
    </row>
    <row r="383" customFormat="false" ht="48" hidden="false" customHeight="true" outlineLevel="0" collapsed="false">
      <c r="A383" s="36" t="n">
        <v>2455</v>
      </c>
      <c r="B383" s="36" t="n">
        <v>2455</v>
      </c>
      <c r="C383" s="36" t="n">
        <v>12</v>
      </c>
      <c r="D383" s="36" t="n">
        <v>26</v>
      </c>
      <c r="E383" s="36" t="n">
        <v>15</v>
      </c>
      <c r="F383" s="36" t="n">
        <v>9</v>
      </c>
      <c r="G383" s="36" t="n">
        <v>21</v>
      </c>
      <c r="H383" s="36" t="n">
        <v>20</v>
      </c>
      <c r="I383" s="36" t="n">
        <v>5</v>
      </c>
      <c r="J383" s="36" t="n">
        <v>11</v>
      </c>
      <c r="K383" s="36" t="n">
        <v>16</v>
      </c>
      <c r="L383" s="36" t="n">
        <v>23.875</v>
      </c>
      <c r="M383" s="36" t="n">
        <v>9.5</v>
      </c>
      <c r="N383" s="36" t="n">
        <v>9.5</v>
      </c>
      <c r="AH383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  <extLst>
    <ext xmlns:x14="http://schemas.microsoft.com/office/spreadsheetml/2009/9/main" uri="{05C60535-1F16-4fd2-B633-F4F36F0B64E0}">
      <x14:sparklineGroups xmlns:xm="http://schemas.microsoft.com/office/excel/2006/main">
        <x14:sparklineGroup xr2:uid="{FAC1E0C8-0D11-4B1D-865B-346F167BBB23}" displayEmptyCellsAs="gap" markers="1" minAxisType="custom" maxAxisType="custom" manualMax="28" manualMin="0">
          <x14:colorSeries rgb="FF000000"/>
          <x14:colorNegative rgb="FFD00000"/>
          <x14:colorAxis rgb="FF000000"/>
          <x14:colorMarkers rgb="FFC00000"/>
          <x14:colorFirst rgb="FFD00000"/>
          <x14:colorLast rgb="FFD00000"/>
          <x14:colorHigh rgb="FFD00000"/>
          <x14:colorLow rgb="FFD00000"/>
          <x14:sparklines>
            <x14:sparkline>
              <xm:f>Data!K2:N2</xm:f>
              <xm:sqref>AY2</xm:sqref>
            </x14:sparkline>
            <x14:sparkline>
              <xm:f>Data!K3:N3</xm:f>
              <xm:sqref>AY3</xm:sqref>
            </x14:sparkline>
            <x14:sparkline>
              <xm:f>Data!K4:N4</xm:f>
              <xm:sqref>AY4</xm:sqref>
            </x14:sparkline>
            <x14:sparkline>
              <xm:f>Data!K5:N5</xm:f>
              <xm:sqref>AY5</xm:sqref>
            </x14:sparkline>
            <x14:sparkline>
              <xm:f>Data!K6:N6</xm:f>
              <xm:sqref>AY6</xm:sqref>
            </x14:sparkline>
            <x14:sparkline>
              <xm:f>Data!K7:N7</xm:f>
              <xm:sqref>AY7</xm:sqref>
            </x14:sparkline>
            <x14:sparkline>
              <xm:f>Data!K8:N8</xm:f>
              <xm:sqref>AY8</xm:sqref>
            </x14:sparkline>
            <x14:sparkline>
              <xm:f>Data!K9:N9</xm:f>
              <xm:sqref>AY9</xm:sqref>
            </x14:sparkline>
            <x14:sparkline>
              <xm:f>Data!K10:N10</xm:f>
              <xm:sqref>AY10</xm:sqref>
            </x14:sparkline>
            <x14:sparkline>
              <xm:f>Data!K11:N11</xm:f>
              <xm:sqref>AY11</xm:sqref>
            </x14:sparkline>
            <x14:sparkline>
              <xm:f>Data!K12:N12</xm:f>
              <xm:sqref>AY12</xm:sqref>
            </x14:sparkline>
            <x14:sparkline>
              <xm:f>Data!K13:N13</xm:f>
              <xm:sqref>AY13</xm:sqref>
            </x14:sparkline>
            <x14:sparkline>
              <xm:f>Data!K14:N14</xm:f>
              <xm:sqref>AY14</xm:sqref>
            </x14:sparkline>
            <x14:sparkline>
              <xm:f>Data!K15:N15</xm:f>
              <xm:sqref>AY15</xm:sqref>
            </x14:sparkline>
            <x14:sparkline>
              <xm:f>Data!K16:N16</xm:f>
              <xm:sqref>AY16</xm:sqref>
            </x14:sparkline>
            <x14:sparkline>
              <xm:f>Data!K17:N17</xm:f>
              <xm:sqref>AY17</xm:sqref>
            </x14:sparkline>
            <x14:sparkline>
              <xm:f>Data!K18:N18</xm:f>
              <xm:sqref>AY18</xm:sqref>
            </x14:sparkline>
            <x14:sparkline>
              <xm:f>Data!K19:N19</xm:f>
              <xm:sqref>AY19</xm:sqref>
            </x14:sparkline>
            <x14:sparkline>
              <xm:f>Data!K20:N20</xm:f>
              <xm:sqref>AY20</xm:sqref>
            </x14:sparkline>
            <x14:sparkline>
              <xm:f>Data!K21:N21</xm:f>
              <xm:sqref>AY21</xm:sqref>
            </x14:sparkline>
            <x14:sparkline>
              <xm:f>Data!K22:N22</xm:f>
              <xm:sqref>AY22</xm:sqref>
            </x14:sparkline>
            <x14:sparkline>
              <xm:f>Data!K23:N23</xm:f>
              <xm:sqref>AY23</xm:sqref>
            </x14:sparkline>
            <x14:sparkline>
              <xm:f>Data!K24:N24</xm:f>
              <xm:sqref>AY24</xm:sqref>
            </x14:sparkline>
            <x14:sparkline>
              <xm:f>Data!K25:N25</xm:f>
              <xm:sqref>AY25</xm:sqref>
            </x14:sparkline>
            <x14:sparkline>
              <xm:f>Data!K26:N26</xm:f>
              <xm:sqref>AY26</xm:sqref>
            </x14:sparkline>
            <x14:sparkline>
              <xm:f>Data!K27:N27</xm:f>
              <xm:sqref>AY27</xm:sqref>
            </x14:sparkline>
            <x14:sparkline>
              <xm:f>Data!K28:N28</xm:f>
              <xm:sqref>AY28</xm:sqref>
            </x14:sparkline>
            <x14:sparkline>
              <xm:f>Data!K29:N29</xm:f>
              <xm:sqref>AY29</xm:sqref>
            </x14:sparkline>
            <x14:sparkline>
              <xm:f>Data!K30:N30</xm:f>
              <xm:sqref>AY30</xm:sqref>
            </x14:sparkline>
            <x14:sparkline>
              <xm:f>Data!K31:N31</xm:f>
              <xm:sqref>AY31</xm:sqref>
            </x14:sparkline>
            <x14:sparkline>
              <xm:f>Data!K32:N32</xm:f>
              <xm:sqref>AY32</xm:sqref>
            </x14:sparkline>
            <x14:sparkline>
              <xm:f>Data!K33:N33</xm:f>
              <xm:sqref>AY33</xm:sqref>
            </x14:sparkline>
            <x14:sparkline>
              <xm:f>Data!K34:N34</xm:f>
              <xm:sqref>AY34</xm:sqref>
            </x14:sparkline>
            <x14:sparkline>
              <xm:f>Data!K35:N35</xm:f>
              <xm:sqref>AY35</xm:sqref>
            </x14:sparkline>
            <x14:sparkline>
              <xm:f>Data!K36:N36</xm:f>
              <xm:sqref>AY36</xm:sqref>
            </x14:sparkline>
            <x14:sparkline>
              <xm:f>Data!K37:N37</xm:f>
              <xm:sqref>AY37</xm:sqref>
            </x14:sparkline>
            <x14:sparkline>
              <xm:f>Data!K38:N38</xm:f>
              <xm:sqref>AY38</xm:sqref>
            </x14:sparkline>
            <x14:sparkline>
              <xm:f>Data!K39:N39</xm:f>
              <xm:sqref>AY39</xm:sqref>
            </x14:sparkline>
            <x14:sparkline>
              <xm:f>Data!K40:N40</xm:f>
              <xm:sqref>AY40</xm:sqref>
            </x14:sparkline>
            <x14:sparkline>
              <xm:f>Data!K41:N41</xm:f>
              <xm:sqref>AY41</xm:sqref>
            </x14:sparkline>
            <x14:sparkline>
              <xm:f>Data!K42:N42</xm:f>
              <xm:sqref>AY42</xm:sqref>
            </x14:sparkline>
            <x14:sparkline>
              <xm:f>Data!K43:N43</xm:f>
              <xm:sqref>AY43</xm:sqref>
            </x14:sparkline>
            <x14:sparkline>
              <xm:f>Data!K44:N44</xm:f>
              <xm:sqref>AY44</xm:sqref>
            </x14:sparkline>
            <x14:sparkline>
              <xm:f>Data!K45:N45</xm:f>
              <xm:sqref>AY45</xm:sqref>
            </x14:sparkline>
            <x14:sparkline>
              <xm:f>Data!K46:N46</xm:f>
              <xm:sqref>AY46</xm:sqref>
            </x14:sparkline>
            <x14:sparkline>
              <xm:f>Data!K47:N47</xm:f>
              <xm:sqref>AY47</xm:sqref>
            </x14:sparkline>
            <x14:sparkline>
              <xm:f>Data!K48:N48</xm:f>
              <xm:sqref>AY48</xm:sqref>
            </x14:sparkline>
            <x14:sparkline>
              <xm:f>Data!K49:N49</xm:f>
              <xm:sqref>AY49</xm:sqref>
            </x14:sparkline>
            <x14:sparkline>
              <xm:f>Data!K50:N50</xm:f>
              <xm:sqref>AY50</xm:sqref>
            </x14:sparkline>
            <x14:sparkline>
              <xm:f>Data!K51:N51</xm:f>
              <xm:sqref>AY51</xm:sqref>
            </x14:sparkline>
            <x14:sparkline>
              <xm:f>Data!K52:N52</xm:f>
              <xm:sqref>AY52</xm:sqref>
            </x14:sparkline>
            <x14:sparkline>
              <xm:f>Data!K53:N53</xm:f>
              <xm:sqref>AY53</xm:sqref>
            </x14:sparkline>
            <x14:sparkline>
              <xm:f>Data!K54:N54</xm:f>
              <xm:sqref>AY54</xm:sqref>
            </x14:sparkline>
            <x14:sparkline>
              <xm:f>Data!K55:N55</xm:f>
              <xm:sqref>AY55</xm:sqref>
            </x14:sparkline>
            <x14:sparkline>
              <xm:f>Data!K56:N56</xm:f>
              <xm:sqref>AY56</xm:sqref>
            </x14:sparkline>
            <x14:sparkline>
              <xm:f>Data!K57:N57</xm:f>
              <xm:sqref>AY57</xm:sqref>
            </x14:sparkline>
            <x14:sparkline>
              <xm:f>Data!K58:N58</xm:f>
              <xm:sqref>AY58</xm:sqref>
            </x14:sparkline>
            <x14:sparkline>
              <xm:f>Data!K59:N59</xm:f>
              <xm:sqref>AY59</xm:sqref>
            </x14:sparkline>
            <x14:sparkline>
              <xm:f>Data!K60:N60</xm:f>
              <xm:sqref>AY60</xm:sqref>
            </x14:sparkline>
            <x14:sparkline>
              <xm:f>Data!K61:N61</xm:f>
              <xm:sqref>AY61</xm:sqref>
            </x14:sparkline>
            <x14:sparkline>
              <xm:f>Data!K62:N62</xm:f>
              <xm:sqref>AY62</xm:sqref>
            </x14:sparkline>
            <x14:sparkline>
              <xm:f>Data!K63:N63</xm:f>
              <xm:sqref>AY63</xm:sqref>
            </x14:sparkline>
            <x14:sparkline>
              <xm:f>Data!K64:N64</xm:f>
              <xm:sqref>AY64</xm:sqref>
            </x14:sparkline>
            <x14:sparkline>
              <xm:f>Data!K65:N65</xm:f>
              <xm:sqref>AY65</xm:sqref>
            </x14:sparkline>
            <x14:sparkline>
              <xm:f>Data!K66:N66</xm:f>
              <xm:sqref>AY66</xm:sqref>
            </x14:sparkline>
            <x14:sparkline>
              <xm:f>Data!K67:N67</xm:f>
              <xm:sqref>AY67</xm:sqref>
            </x14:sparkline>
            <x14:sparkline>
              <xm:f>Data!K68:N68</xm:f>
              <xm:sqref>AY68</xm:sqref>
            </x14:sparkline>
            <x14:sparkline>
              <xm:f>Data!K69:N69</xm:f>
              <xm:sqref>AY69</xm:sqref>
            </x14:sparkline>
            <x14:sparkline>
              <xm:f>Data!K70:N70</xm:f>
              <xm:sqref>AY70</xm:sqref>
            </x14:sparkline>
            <x14:sparkline>
              <xm:f>Data!K71:N71</xm:f>
              <xm:sqref>AY71</xm:sqref>
            </x14:sparkline>
            <x14:sparkline>
              <xm:f>Data!K72:N72</xm:f>
              <xm:sqref>AY72</xm:sqref>
            </x14:sparkline>
            <x14:sparkline>
              <xm:f>Data!K73:N73</xm:f>
              <xm:sqref>AY73</xm:sqref>
            </x14:sparkline>
            <x14:sparkline>
              <xm:f>Data!K74:N74</xm:f>
              <xm:sqref>AY74</xm:sqref>
            </x14:sparkline>
            <x14:sparkline>
              <xm:f>Data!K75:N75</xm:f>
              <xm:sqref>AY75</xm:sqref>
            </x14:sparkline>
            <x14:sparkline>
              <xm:f>Data!K76:N76</xm:f>
              <xm:sqref>AY76</xm:sqref>
            </x14:sparkline>
          </x14:sparklines>
        </x14:sparklineGroup>
        <x14:sparklineGroup xr2:uid="{ED206353-999D-4902-8FB6-B15A3AD8BA56}" displayEmptyCellsAs="gap" markers="1" minAxisType="custom" maxAxisType="custom" manualMax="28" manualMin="0">
          <x14:colorSeries rgb="FF000000"/>
          <x14:colorNegative rgb="FFD00000"/>
          <x14:colorAxis rgb="FF000000"/>
          <x14:colorMarkers rgb="FFC00000"/>
          <x14:colorFirst rgb="FFD00000"/>
          <x14:colorLast rgb="FFD00000"/>
          <x14:colorHigh rgb="FFD00000"/>
          <x14:colorLow rgb="FFD00000"/>
          <x14:sparklines>
            <x14:sparkline>
              <xm:f>Data!C2:F2</xm:f>
              <xm:sqref>AZ2</xm:sqref>
            </x14:sparkline>
            <x14:sparkline>
              <xm:f>Data!C3:F3</xm:f>
              <xm:sqref>AZ3</xm:sqref>
            </x14:sparkline>
            <x14:sparkline>
              <xm:f>Data!C4:F4</xm:f>
              <xm:sqref>AZ4</xm:sqref>
            </x14:sparkline>
            <x14:sparkline>
              <xm:f>Data!C5:F5</xm:f>
              <xm:sqref>AZ5</xm:sqref>
            </x14:sparkline>
            <x14:sparkline>
              <xm:f>Data!C6:F6</xm:f>
              <xm:sqref>AZ6</xm:sqref>
            </x14:sparkline>
            <x14:sparkline>
              <xm:f>Data!C7:F7</xm:f>
              <xm:sqref>AZ7</xm:sqref>
            </x14:sparkline>
            <x14:sparkline>
              <xm:f>Data!C8:F8</xm:f>
              <xm:sqref>AZ8</xm:sqref>
            </x14:sparkline>
            <x14:sparkline>
              <xm:f>Data!C9:F9</xm:f>
              <xm:sqref>AZ9</xm:sqref>
            </x14:sparkline>
            <x14:sparkline>
              <xm:f>Data!C10:F10</xm:f>
              <xm:sqref>AZ10</xm:sqref>
            </x14:sparkline>
            <x14:sparkline>
              <xm:f>Data!C11:F11</xm:f>
              <xm:sqref>AZ11</xm:sqref>
            </x14:sparkline>
            <x14:sparkline>
              <xm:f>Data!C12:F12</xm:f>
              <xm:sqref>AZ12</xm:sqref>
            </x14:sparkline>
            <x14:sparkline>
              <xm:f>Data!C13:F13</xm:f>
              <xm:sqref>AZ13</xm:sqref>
            </x14:sparkline>
            <x14:sparkline>
              <xm:f>Data!C14:F14</xm:f>
              <xm:sqref>AZ14</xm:sqref>
            </x14:sparkline>
            <x14:sparkline>
              <xm:f>Data!C15:F15</xm:f>
              <xm:sqref>AZ15</xm:sqref>
            </x14:sparkline>
            <x14:sparkline>
              <xm:f>Data!C16:F16</xm:f>
              <xm:sqref>AZ16</xm:sqref>
            </x14:sparkline>
            <x14:sparkline>
              <xm:f>Data!C17:F17</xm:f>
              <xm:sqref>AZ17</xm:sqref>
            </x14:sparkline>
            <x14:sparkline>
              <xm:f>Data!C18:F18</xm:f>
              <xm:sqref>AZ18</xm:sqref>
            </x14:sparkline>
            <x14:sparkline>
              <xm:f>Data!C19:F19</xm:f>
              <xm:sqref>AZ19</xm:sqref>
            </x14:sparkline>
            <x14:sparkline>
              <xm:f>Data!C20:F20</xm:f>
              <xm:sqref>AZ20</xm:sqref>
            </x14:sparkline>
            <x14:sparkline>
              <xm:f>Data!C21:F21</xm:f>
              <xm:sqref>AZ21</xm:sqref>
            </x14:sparkline>
            <x14:sparkline>
              <xm:f>Data!C22:F22</xm:f>
              <xm:sqref>AZ22</xm:sqref>
            </x14:sparkline>
            <x14:sparkline>
              <xm:f>Data!C23:F23</xm:f>
              <xm:sqref>AZ23</xm:sqref>
            </x14:sparkline>
            <x14:sparkline>
              <xm:f>Data!C24:F24</xm:f>
              <xm:sqref>AZ24</xm:sqref>
            </x14:sparkline>
            <x14:sparkline>
              <xm:f>Data!C25:F25</xm:f>
              <xm:sqref>AZ25</xm:sqref>
            </x14:sparkline>
            <x14:sparkline>
              <xm:f>Data!C26:F26</xm:f>
              <xm:sqref>AZ26</xm:sqref>
            </x14:sparkline>
            <x14:sparkline>
              <xm:f>Data!C27:F27</xm:f>
              <xm:sqref>AZ27</xm:sqref>
            </x14:sparkline>
            <x14:sparkline>
              <xm:f>Data!C28:F28</xm:f>
              <xm:sqref>AZ28</xm:sqref>
            </x14:sparkline>
            <x14:sparkline>
              <xm:f>Data!C29:F29</xm:f>
              <xm:sqref>AZ29</xm:sqref>
            </x14:sparkline>
            <x14:sparkline>
              <xm:f>Data!C30:F30</xm:f>
              <xm:sqref>AZ30</xm:sqref>
            </x14:sparkline>
            <x14:sparkline>
              <xm:f>Data!C31:F31</xm:f>
              <xm:sqref>AZ31</xm:sqref>
            </x14:sparkline>
            <x14:sparkline>
              <xm:f>Data!C32:F32</xm:f>
              <xm:sqref>AZ32</xm:sqref>
            </x14:sparkline>
            <x14:sparkline>
              <xm:f>Data!C33:F33</xm:f>
              <xm:sqref>AZ33</xm:sqref>
            </x14:sparkline>
            <x14:sparkline>
              <xm:f>Data!C34:F34</xm:f>
              <xm:sqref>AZ34</xm:sqref>
            </x14:sparkline>
            <x14:sparkline>
              <xm:f>Data!C35:F35</xm:f>
              <xm:sqref>AZ35</xm:sqref>
            </x14:sparkline>
            <x14:sparkline>
              <xm:f>Data!C36:F36</xm:f>
              <xm:sqref>AZ36</xm:sqref>
            </x14:sparkline>
            <x14:sparkline>
              <xm:f>Data!C37:F37</xm:f>
              <xm:sqref>AZ37</xm:sqref>
            </x14:sparkline>
            <x14:sparkline>
              <xm:f>Data!C38:F38</xm:f>
              <xm:sqref>AZ38</xm:sqref>
            </x14:sparkline>
            <x14:sparkline>
              <xm:f>Data!C39:F39</xm:f>
              <xm:sqref>AZ39</xm:sqref>
            </x14:sparkline>
            <x14:sparkline>
              <xm:f>Data!C40:F40</xm:f>
              <xm:sqref>AZ40</xm:sqref>
            </x14:sparkline>
            <x14:sparkline>
              <xm:f>Data!C41:F41</xm:f>
              <xm:sqref>AZ41</xm:sqref>
            </x14:sparkline>
            <x14:sparkline>
              <xm:f>Data!C42:F42</xm:f>
              <xm:sqref>AZ42</xm:sqref>
            </x14:sparkline>
            <x14:sparkline>
              <xm:f>Data!C43:F43</xm:f>
              <xm:sqref>AZ43</xm:sqref>
            </x14:sparkline>
            <x14:sparkline>
              <xm:f>Data!C44:F44</xm:f>
              <xm:sqref>AZ44</xm:sqref>
            </x14:sparkline>
            <x14:sparkline>
              <xm:f>Data!C45:F45</xm:f>
              <xm:sqref>AZ45</xm:sqref>
            </x14:sparkline>
            <x14:sparkline>
              <xm:f>Data!C46:F46</xm:f>
              <xm:sqref>AZ46</xm:sqref>
            </x14:sparkline>
            <x14:sparkline>
              <xm:f>Data!C47:F47</xm:f>
              <xm:sqref>AZ47</xm:sqref>
            </x14:sparkline>
            <x14:sparkline>
              <xm:f>Data!C48:F48</xm:f>
              <xm:sqref>AZ48</xm:sqref>
            </x14:sparkline>
            <x14:sparkline>
              <xm:f>Data!C49:F49</xm:f>
              <xm:sqref>AZ49</xm:sqref>
            </x14:sparkline>
            <x14:sparkline>
              <xm:f>Data!C50:F50</xm:f>
              <xm:sqref>AZ50</xm:sqref>
            </x14:sparkline>
            <x14:sparkline>
              <xm:f>Data!C51:F51</xm:f>
              <xm:sqref>AZ51</xm:sqref>
            </x14:sparkline>
            <x14:sparkline>
              <xm:f>Data!C52:F52</xm:f>
              <xm:sqref>AZ52</xm:sqref>
            </x14:sparkline>
            <x14:sparkline>
              <xm:f>Data!C53:F53</xm:f>
              <xm:sqref>AZ53</xm:sqref>
            </x14:sparkline>
            <x14:sparkline>
              <xm:f>Data!C54:F54</xm:f>
              <xm:sqref>AZ54</xm:sqref>
            </x14:sparkline>
            <x14:sparkline>
              <xm:f>Data!C55:F55</xm:f>
              <xm:sqref>AZ55</xm:sqref>
            </x14:sparkline>
            <x14:sparkline>
              <xm:f>Data!C56:F56</xm:f>
              <xm:sqref>AZ56</xm:sqref>
            </x14:sparkline>
            <x14:sparkline>
              <xm:f>Data!C57:F57</xm:f>
              <xm:sqref>AZ57</xm:sqref>
            </x14:sparkline>
            <x14:sparkline>
              <xm:f>Data!C58:F58</xm:f>
              <xm:sqref>AZ58</xm:sqref>
            </x14:sparkline>
            <x14:sparkline>
              <xm:f>Data!C59:F59</xm:f>
              <xm:sqref>AZ59</xm:sqref>
            </x14:sparkline>
            <x14:sparkline>
              <xm:f>Data!C60:F60</xm:f>
              <xm:sqref>AZ60</xm:sqref>
            </x14:sparkline>
            <x14:sparkline>
              <xm:f>Data!C61:F61</xm:f>
              <xm:sqref>AZ61</xm:sqref>
            </x14:sparkline>
            <x14:sparkline>
              <xm:f>Data!C62:F62</xm:f>
              <xm:sqref>AZ62</xm:sqref>
            </x14:sparkline>
            <x14:sparkline>
              <xm:f>Data!C63:F63</xm:f>
              <xm:sqref>AZ63</xm:sqref>
            </x14:sparkline>
            <x14:sparkline>
              <xm:f>Data!C64:F64</xm:f>
              <xm:sqref>AZ64</xm:sqref>
            </x14:sparkline>
            <x14:sparkline>
              <xm:f>Data!C65:F65</xm:f>
              <xm:sqref>AZ65</xm:sqref>
            </x14:sparkline>
            <x14:sparkline>
              <xm:f>Data!C66:F66</xm:f>
              <xm:sqref>AZ66</xm:sqref>
            </x14:sparkline>
            <x14:sparkline>
              <xm:f>Data!C67:F67</xm:f>
              <xm:sqref>AZ67</xm:sqref>
            </x14:sparkline>
            <x14:sparkline>
              <xm:f>Data!C68:F68</xm:f>
              <xm:sqref>AZ68</xm:sqref>
            </x14:sparkline>
            <x14:sparkline>
              <xm:f>Data!C69:F69</xm:f>
              <xm:sqref>AZ69</xm:sqref>
            </x14:sparkline>
            <x14:sparkline>
              <xm:f>Data!C70:F70</xm:f>
              <xm:sqref>AZ70</xm:sqref>
            </x14:sparkline>
            <x14:sparkline>
              <xm:f>Data!C71:F71</xm:f>
              <xm:sqref>AZ71</xm:sqref>
            </x14:sparkline>
            <x14:sparkline>
              <xm:f>Data!C72:F72</xm:f>
              <xm:sqref>AZ72</xm:sqref>
            </x14:sparkline>
            <x14:sparkline>
              <xm:f>Data!C73:F73</xm:f>
              <xm:sqref>AZ73</xm:sqref>
            </x14:sparkline>
            <x14:sparkline>
              <xm:f>Data!C74:F74</xm:f>
              <xm:sqref>AZ74</xm:sqref>
            </x14:sparkline>
            <x14:sparkline>
              <xm:f>Data!C75:F75</xm:f>
              <xm:sqref>AZ75</xm:sqref>
            </x14:sparkline>
            <x14:sparkline>
              <xm:f>Data!C76:F76</xm:f>
              <xm:sqref>AZ76</xm:sqref>
            </x14:sparkline>
          </x14:sparklines>
        </x14:sparklineGroup>
        <x14:sparklineGroup xr2:uid="{962D3826-11C2-47EC-9E36-9C46FF8683BF}" displayEmptyCellsAs="gap" markers="1" minAxisType="custom" maxAxisType="custom" manualMax="28" manualMin="0">
          <x14:colorSeries rgb="FF000000"/>
          <x14:colorNegative rgb="FFD00000"/>
          <x14:colorAxis rgb="FF000000"/>
          <x14:colorMarkers rgb="FFC00000"/>
          <x14:colorFirst rgb="FFD00000"/>
          <x14:colorLast rgb="FFD00000"/>
          <x14:colorHigh rgb="FFD00000"/>
          <x14:colorLow rgb="FFD00000"/>
          <x14:sparklines>
            <x14:sparkline>
              <xm:f>Data!G2:J2</xm:f>
              <xm:sqref>BA2</xm:sqref>
            </x14:sparkline>
            <x14:sparkline>
              <xm:f>Data!G3:J3</xm:f>
              <xm:sqref>BA3</xm:sqref>
            </x14:sparkline>
            <x14:sparkline>
              <xm:f>Data!G4:J4</xm:f>
              <xm:sqref>BA4</xm:sqref>
            </x14:sparkline>
            <x14:sparkline>
              <xm:f>Data!G5:J5</xm:f>
              <xm:sqref>BA5</xm:sqref>
            </x14:sparkline>
            <x14:sparkline>
              <xm:f>Data!G6:J6</xm:f>
              <xm:sqref>BA6</xm:sqref>
            </x14:sparkline>
            <x14:sparkline>
              <xm:f>Data!G7:J7</xm:f>
              <xm:sqref>BA7</xm:sqref>
            </x14:sparkline>
            <x14:sparkline>
              <xm:f>Data!G8:J8</xm:f>
              <xm:sqref>BA8</xm:sqref>
            </x14:sparkline>
            <x14:sparkline>
              <xm:f>Data!G9:J9</xm:f>
              <xm:sqref>BA9</xm:sqref>
            </x14:sparkline>
            <x14:sparkline>
              <xm:f>Data!G10:J10</xm:f>
              <xm:sqref>BA10</xm:sqref>
            </x14:sparkline>
            <x14:sparkline>
              <xm:f>Data!G11:J11</xm:f>
              <xm:sqref>BA11</xm:sqref>
            </x14:sparkline>
            <x14:sparkline>
              <xm:f>Data!G12:J12</xm:f>
              <xm:sqref>BA12</xm:sqref>
            </x14:sparkline>
            <x14:sparkline>
              <xm:f>Data!G13:J13</xm:f>
              <xm:sqref>BA13</xm:sqref>
            </x14:sparkline>
            <x14:sparkline>
              <xm:f>Data!G14:J14</xm:f>
              <xm:sqref>BA14</xm:sqref>
            </x14:sparkline>
            <x14:sparkline>
              <xm:f>Data!G15:J15</xm:f>
              <xm:sqref>BA15</xm:sqref>
            </x14:sparkline>
            <x14:sparkline>
              <xm:f>Data!G16:J16</xm:f>
              <xm:sqref>BA16</xm:sqref>
            </x14:sparkline>
            <x14:sparkline>
              <xm:f>Data!G17:J17</xm:f>
              <xm:sqref>BA17</xm:sqref>
            </x14:sparkline>
            <x14:sparkline>
              <xm:f>Data!G18:J18</xm:f>
              <xm:sqref>BA18</xm:sqref>
            </x14:sparkline>
            <x14:sparkline>
              <xm:f>Data!G19:J19</xm:f>
              <xm:sqref>BA19</xm:sqref>
            </x14:sparkline>
            <x14:sparkline>
              <xm:f>Data!G20:J20</xm:f>
              <xm:sqref>BA20</xm:sqref>
            </x14:sparkline>
            <x14:sparkline>
              <xm:f>Data!G21:J21</xm:f>
              <xm:sqref>BA21</xm:sqref>
            </x14:sparkline>
            <x14:sparkline>
              <xm:f>Data!G22:J22</xm:f>
              <xm:sqref>BA22</xm:sqref>
            </x14:sparkline>
            <x14:sparkline>
              <xm:f>Data!G23:J23</xm:f>
              <xm:sqref>BA23</xm:sqref>
            </x14:sparkline>
            <x14:sparkline>
              <xm:f>Data!G24:J24</xm:f>
              <xm:sqref>BA24</xm:sqref>
            </x14:sparkline>
            <x14:sparkline>
              <xm:f>Data!G25:J25</xm:f>
              <xm:sqref>BA25</xm:sqref>
            </x14:sparkline>
            <x14:sparkline>
              <xm:f>Data!G26:J26</xm:f>
              <xm:sqref>BA26</xm:sqref>
            </x14:sparkline>
            <x14:sparkline>
              <xm:f>Data!G27:J27</xm:f>
              <xm:sqref>BA27</xm:sqref>
            </x14:sparkline>
            <x14:sparkline>
              <xm:f>Data!G28:J28</xm:f>
              <xm:sqref>BA28</xm:sqref>
            </x14:sparkline>
            <x14:sparkline>
              <xm:f>Data!G29:J29</xm:f>
              <xm:sqref>BA29</xm:sqref>
            </x14:sparkline>
            <x14:sparkline>
              <xm:f>Data!G30:J30</xm:f>
              <xm:sqref>BA30</xm:sqref>
            </x14:sparkline>
            <x14:sparkline>
              <xm:f>Data!G31:J31</xm:f>
              <xm:sqref>BA31</xm:sqref>
            </x14:sparkline>
            <x14:sparkline>
              <xm:f>Data!G32:J32</xm:f>
              <xm:sqref>BA32</xm:sqref>
            </x14:sparkline>
            <x14:sparkline>
              <xm:f>Data!G33:J33</xm:f>
              <xm:sqref>BA33</xm:sqref>
            </x14:sparkline>
            <x14:sparkline>
              <xm:f>Data!G34:J34</xm:f>
              <xm:sqref>BA34</xm:sqref>
            </x14:sparkline>
            <x14:sparkline>
              <xm:f>Data!G35:J35</xm:f>
              <xm:sqref>BA35</xm:sqref>
            </x14:sparkline>
            <x14:sparkline>
              <xm:f>Data!G36:J36</xm:f>
              <xm:sqref>BA36</xm:sqref>
            </x14:sparkline>
            <x14:sparkline>
              <xm:f>Data!G37:J37</xm:f>
              <xm:sqref>BA37</xm:sqref>
            </x14:sparkline>
            <x14:sparkline>
              <xm:f>Data!G38:J38</xm:f>
              <xm:sqref>BA38</xm:sqref>
            </x14:sparkline>
            <x14:sparkline>
              <xm:f>Data!G39:J39</xm:f>
              <xm:sqref>BA39</xm:sqref>
            </x14:sparkline>
            <x14:sparkline>
              <xm:f>Data!G40:J40</xm:f>
              <xm:sqref>BA40</xm:sqref>
            </x14:sparkline>
            <x14:sparkline>
              <xm:f>Data!G41:J41</xm:f>
              <xm:sqref>BA41</xm:sqref>
            </x14:sparkline>
            <x14:sparkline>
              <xm:f>Data!G42:J42</xm:f>
              <xm:sqref>BA42</xm:sqref>
            </x14:sparkline>
            <x14:sparkline>
              <xm:f>Data!G43:J43</xm:f>
              <xm:sqref>BA43</xm:sqref>
            </x14:sparkline>
            <x14:sparkline>
              <xm:f>Data!G44:J44</xm:f>
              <xm:sqref>BA44</xm:sqref>
            </x14:sparkline>
            <x14:sparkline>
              <xm:f>Data!G45:J45</xm:f>
              <xm:sqref>BA45</xm:sqref>
            </x14:sparkline>
            <x14:sparkline>
              <xm:f>Data!G46:J46</xm:f>
              <xm:sqref>BA46</xm:sqref>
            </x14:sparkline>
            <x14:sparkline>
              <xm:f>Data!G47:J47</xm:f>
              <xm:sqref>BA47</xm:sqref>
            </x14:sparkline>
            <x14:sparkline>
              <xm:f>Data!G48:J48</xm:f>
              <xm:sqref>BA48</xm:sqref>
            </x14:sparkline>
            <x14:sparkline>
              <xm:f>Data!G49:J49</xm:f>
              <xm:sqref>BA49</xm:sqref>
            </x14:sparkline>
            <x14:sparkline>
              <xm:f>Data!G50:J50</xm:f>
              <xm:sqref>BA50</xm:sqref>
            </x14:sparkline>
            <x14:sparkline>
              <xm:f>Data!G51:J51</xm:f>
              <xm:sqref>BA51</xm:sqref>
            </x14:sparkline>
            <x14:sparkline>
              <xm:f>Data!G52:J52</xm:f>
              <xm:sqref>BA52</xm:sqref>
            </x14:sparkline>
            <x14:sparkline>
              <xm:f>Data!G53:J53</xm:f>
              <xm:sqref>BA53</xm:sqref>
            </x14:sparkline>
            <x14:sparkline>
              <xm:f>Data!G54:J54</xm:f>
              <xm:sqref>BA54</xm:sqref>
            </x14:sparkline>
            <x14:sparkline>
              <xm:f>Data!G55:J55</xm:f>
              <xm:sqref>BA55</xm:sqref>
            </x14:sparkline>
            <x14:sparkline>
              <xm:f>Data!G56:J56</xm:f>
              <xm:sqref>BA56</xm:sqref>
            </x14:sparkline>
            <x14:sparkline>
              <xm:f>Data!G57:J57</xm:f>
              <xm:sqref>BA57</xm:sqref>
            </x14:sparkline>
            <x14:sparkline>
              <xm:f>Data!G58:J58</xm:f>
              <xm:sqref>BA58</xm:sqref>
            </x14:sparkline>
            <x14:sparkline>
              <xm:f>Data!G59:J59</xm:f>
              <xm:sqref>BA59</xm:sqref>
            </x14:sparkline>
            <x14:sparkline>
              <xm:f>Data!G60:J60</xm:f>
              <xm:sqref>BA60</xm:sqref>
            </x14:sparkline>
            <x14:sparkline>
              <xm:f>Data!G61:J61</xm:f>
              <xm:sqref>BA61</xm:sqref>
            </x14:sparkline>
            <x14:sparkline>
              <xm:f>Data!G62:J62</xm:f>
              <xm:sqref>BA62</xm:sqref>
            </x14:sparkline>
            <x14:sparkline>
              <xm:f>Data!G63:J63</xm:f>
              <xm:sqref>BA63</xm:sqref>
            </x14:sparkline>
            <x14:sparkline>
              <xm:f>Data!G64:J64</xm:f>
              <xm:sqref>BA64</xm:sqref>
            </x14:sparkline>
            <x14:sparkline>
              <xm:f>Data!G65:J65</xm:f>
              <xm:sqref>BA65</xm:sqref>
            </x14:sparkline>
            <x14:sparkline>
              <xm:f>Data!G66:J66</xm:f>
              <xm:sqref>BA66</xm:sqref>
            </x14:sparkline>
            <x14:sparkline>
              <xm:f>Data!G67:J67</xm:f>
              <xm:sqref>BA67</xm:sqref>
            </x14:sparkline>
            <x14:sparkline>
              <xm:f>Data!G68:J68</xm:f>
              <xm:sqref>BA68</xm:sqref>
            </x14:sparkline>
            <x14:sparkline>
              <xm:f>Data!G69:J69</xm:f>
              <xm:sqref>BA69</xm:sqref>
            </x14:sparkline>
            <x14:sparkline>
              <xm:f>Data!G70:J70</xm:f>
              <xm:sqref>BA70</xm:sqref>
            </x14:sparkline>
            <x14:sparkline>
              <xm:f>Data!G71:J71</xm:f>
              <xm:sqref>BA71</xm:sqref>
            </x14:sparkline>
            <x14:sparkline>
              <xm:f>Data!G72:J72</xm:f>
              <xm:sqref>BA72</xm:sqref>
            </x14:sparkline>
            <x14:sparkline>
              <xm:f>Data!G73:J73</xm:f>
              <xm:sqref>BA73</xm:sqref>
            </x14:sparkline>
            <x14:sparkline>
              <xm:f>Data!G74:J74</xm:f>
              <xm:sqref>BA74</xm:sqref>
            </x14:sparkline>
            <x14:sparkline>
              <xm:f>Data!G75:J75</xm:f>
              <xm:sqref>BA75</xm:sqref>
            </x14:sparkline>
            <x14:sparkline>
              <xm:f>Data!G76:J76</xm:f>
              <xm:sqref>BA76</xm:sqref>
            </x14:sparkline>
          </x14:sparklines>
        </x14:sparklineGroup>
        <x14:sparklineGroup xr2:uid="{18AA4781-FA08-4A1A-8296-1207F358FB18}" displayEmptyCellsAs="gap" markers="1" minAxisType="custom" maxAxisType="custom" manualMax="28" manualMin="0">
          <x14:colorSeries rgb="FFC00000"/>
          <x14:colorNegative rgb="FFD00000"/>
          <x14:colorAxis rgb="FF000000"/>
          <x14:colorMarkers rgb="FF002060"/>
          <x14:colorFirst rgb="FFD00000"/>
          <x14:colorLast rgb="FFD00000"/>
          <x14:colorHigh rgb="FFD00000"/>
          <x14:colorLow rgb="FFD00000"/>
          <x14:sparklines>
            <x14:sparkline>
              <xm:f>Data!O2:R2</xm:f>
              <xm:sqref>BE2</xm:sqref>
            </x14:sparkline>
            <x14:sparkline>
              <xm:f>Data!O3:R3</xm:f>
              <xm:sqref>BE3</xm:sqref>
            </x14:sparkline>
            <x14:sparkline>
              <xm:f>Data!O4:R4</xm:f>
              <xm:sqref>BE4</xm:sqref>
            </x14:sparkline>
            <x14:sparkline>
              <xm:f>Data!O5:R5</xm:f>
              <xm:sqref>BE5</xm:sqref>
            </x14:sparkline>
            <x14:sparkline>
              <xm:f>Data!O6:R6</xm:f>
              <xm:sqref>BE6</xm:sqref>
            </x14:sparkline>
            <x14:sparkline>
              <xm:f>Data!O7:R7</xm:f>
              <xm:sqref>BE7</xm:sqref>
            </x14:sparkline>
            <x14:sparkline>
              <xm:f>Data!O8:R8</xm:f>
              <xm:sqref>BE8</xm:sqref>
            </x14:sparkline>
            <x14:sparkline>
              <xm:f>Data!O9:R9</xm:f>
              <xm:sqref>BE9</xm:sqref>
            </x14:sparkline>
            <x14:sparkline>
              <xm:f>Data!O10:R10</xm:f>
              <xm:sqref>BE10</xm:sqref>
            </x14:sparkline>
            <x14:sparkline>
              <xm:f>Data!O11:R11</xm:f>
              <xm:sqref>BE11</xm:sqref>
            </x14:sparkline>
            <x14:sparkline>
              <xm:f>Data!O12:R12</xm:f>
              <xm:sqref>BE12</xm:sqref>
            </x14:sparkline>
            <x14:sparkline>
              <xm:f>Data!O13:R13</xm:f>
              <xm:sqref>BE13</xm:sqref>
            </x14:sparkline>
            <x14:sparkline>
              <xm:f>Data!O14:R14</xm:f>
              <xm:sqref>BE14</xm:sqref>
            </x14:sparkline>
            <x14:sparkline>
              <xm:f>Data!O15:R15</xm:f>
              <xm:sqref>BE15</xm:sqref>
            </x14:sparkline>
            <x14:sparkline>
              <xm:f>Data!O16:R16</xm:f>
              <xm:sqref>BE16</xm:sqref>
            </x14:sparkline>
            <x14:sparkline>
              <xm:f>Data!O17:R17</xm:f>
              <xm:sqref>BE17</xm:sqref>
            </x14:sparkline>
            <x14:sparkline>
              <xm:f>Data!O18:R18</xm:f>
              <xm:sqref>BE18</xm:sqref>
            </x14:sparkline>
            <x14:sparkline>
              <xm:f>Data!O19:R19</xm:f>
              <xm:sqref>BE19</xm:sqref>
            </x14:sparkline>
            <x14:sparkline>
              <xm:f>Data!O20:R20</xm:f>
              <xm:sqref>BE20</xm:sqref>
            </x14:sparkline>
            <x14:sparkline>
              <xm:f>Data!O21:R21</xm:f>
              <xm:sqref>BE21</xm:sqref>
            </x14:sparkline>
            <x14:sparkline>
              <xm:f>Data!O22:R22</xm:f>
              <xm:sqref>BE22</xm:sqref>
            </x14:sparkline>
            <x14:sparkline>
              <xm:f>Data!O23:R23</xm:f>
              <xm:sqref>BE23</xm:sqref>
            </x14:sparkline>
            <x14:sparkline>
              <xm:f>Data!O24:R24</xm:f>
              <xm:sqref>BE24</xm:sqref>
            </x14:sparkline>
            <x14:sparkline>
              <xm:f>Data!O25:R25</xm:f>
              <xm:sqref>BE25</xm:sqref>
            </x14:sparkline>
            <x14:sparkline>
              <xm:f>Data!O26:R26</xm:f>
              <xm:sqref>BE26</xm:sqref>
            </x14:sparkline>
            <x14:sparkline>
              <xm:f>Data!O27:R27</xm:f>
              <xm:sqref>BE27</xm:sqref>
            </x14:sparkline>
            <x14:sparkline>
              <xm:f>Data!O28:R28</xm:f>
              <xm:sqref>BE28</xm:sqref>
            </x14:sparkline>
            <x14:sparkline>
              <xm:f>Data!O29:R29</xm:f>
              <xm:sqref>BE29</xm:sqref>
            </x14:sparkline>
            <x14:sparkline>
              <xm:f>Data!O30:R30</xm:f>
              <xm:sqref>BE30</xm:sqref>
            </x14:sparkline>
            <x14:sparkline>
              <xm:f>Data!O31:R31</xm:f>
              <xm:sqref>BE31</xm:sqref>
            </x14:sparkline>
            <x14:sparkline>
              <xm:f>Data!O32:R32</xm:f>
              <xm:sqref>BE32</xm:sqref>
            </x14:sparkline>
            <x14:sparkline>
              <xm:f>Data!O33:R33</xm:f>
              <xm:sqref>BE33</xm:sqref>
            </x14:sparkline>
            <x14:sparkline>
              <xm:f>Data!O34:R34</xm:f>
              <xm:sqref>BE34</xm:sqref>
            </x14:sparkline>
            <x14:sparkline>
              <xm:f>Data!O35:R35</xm:f>
              <xm:sqref>BE35</xm:sqref>
            </x14:sparkline>
            <x14:sparkline>
              <xm:f>Data!O36:R36</xm:f>
              <xm:sqref>BE36</xm:sqref>
            </x14:sparkline>
            <x14:sparkline>
              <xm:f>Data!O37:R37</xm:f>
              <xm:sqref>BE37</xm:sqref>
            </x14:sparkline>
            <x14:sparkline>
              <xm:f>Data!O38:R38</xm:f>
              <xm:sqref>BE38</xm:sqref>
            </x14:sparkline>
            <x14:sparkline>
              <xm:f>Data!O39:R39</xm:f>
              <xm:sqref>BE39</xm:sqref>
            </x14:sparkline>
            <x14:sparkline>
              <xm:f>Data!O40:R40</xm:f>
              <xm:sqref>BE40</xm:sqref>
            </x14:sparkline>
            <x14:sparkline>
              <xm:f>Data!O41:R41</xm:f>
              <xm:sqref>BE41</xm:sqref>
            </x14:sparkline>
            <x14:sparkline>
              <xm:f>Data!O42:R42</xm:f>
              <xm:sqref>BE42</xm:sqref>
            </x14:sparkline>
            <x14:sparkline>
              <xm:f>Data!O43:R43</xm:f>
              <xm:sqref>BE43</xm:sqref>
            </x14:sparkline>
            <x14:sparkline>
              <xm:f>Data!O44:R44</xm:f>
              <xm:sqref>BE44</xm:sqref>
            </x14:sparkline>
            <x14:sparkline>
              <xm:f>Data!O45:R45</xm:f>
              <xm:sqref>BE45</xm:sqref>
            </x14:sparkline>
            <x14:sparkline>
              <xm:f>Data!O46:R46</xm:f>
              <xm:sqref>BE46</xm:sqref>
            </x14:sparkline>
            <x14:sparkline>
              <xm:f>Data!O47:R47</xm:f>
              <xm:sqref>BE47</xm:sqref>
            </x14:sparkline>
            <x14:sparkline>
              <xm:f>Data!O48:R48</xm:f>
              <xm:sqref>BE48</xm:sqref>
            </x14:sparkline>
            <x14:sparkline>
              <xm:f>Data!O49:R49</xm:f>
              <xm:sqref>BE49</xm:sqref>
            </x14:sparkline>
            <x14:sparkline>
              <xm:f>Data!O50:R50</xm:f>
              <xm:sqref>BE50</xm:sqref>
            </x14:sparkline>
            <x14:sparkline>
              <xm:f>Data!O51:R51</xm:f>
              <xm:sqref>BE51</xm:sqref>
            </x14:sparkline>
            <x14:sparkline>
              <xm:f>Data!O52:R52</xm:f>
              <xm:sqref>BE52</xm:sqref>
            </x14:sparkline>
            <x14:sparkline>
              <xm:f>Data!O53:R53</xm:f>
              <xm:sqref>BE53</xm:sqref>
            </x14:sparkline>
            <x14:sparkline>
              <xm:f>Data!O54:R54</xm:f>
              <xm:sqref>BE54</xm:sqref>
            </x14:sparkline>
            <x14:sparkline>
              <xm:f>Data!O55:R55</xm:f>
              <xm:sqref>BE55</xm:sqref>
            </x14:sparkline>
            <x14:sparkline>
              <xm:f>Data!O56:R56</xm:f>
              <xm:sqref>BE56</xm:sqref>
            </x14:sparkline>
            <x14:sparkline>
              <xm:f>Data!O57:R57</xm:f>
              <xm:sqref>BE57</xm:sqref>
            </x14:sparkline>
            <x14:sparkline>
              <xm:f>Data!O58:R58</xm:f>
              <xm:sqref>BE58</xm:sqref>
            </x14:sparkline>
            <x14:sparkline>
              <xm:f>Data!O59:R59</xm:f>
              <xm:sqref>BE59</xm:sqref>
            </x14:sparkline>
            <x14:sparkline>
              <xm:f>Data!O60:R60</xm:f>
              <xm:sqref>BE60</xm:sqref>
            </x14:sparkline>
            <x14:sparkline>
              <xm:f>Data!O61:R61</xm:f>
              <xm:sqref>BE61</xm:sqref>
            </x14:sparkline>
            <x14:sparkline>
              <xm:f>Data!O62:R62</xm:f>
              <xm:sqref>BE62</xm:sqref>
            </x14:sparkline>
            <x14:sparkline>
              <xm:f>Data!O63:R63</xm:f>
              <xm:sqref>BE63</xm:sqref>
            </x14:sparkline>
            <x14:sparkline>
              <xm:f>Data!O64:R64</xm:f>
              <xm:sqref>BE64</xm:sqref>
            </x14:sparkline>
            <x14:sparkline>
              <xm:f>Data!O65:R65</xm:f>
              <xm:sqref>BE65</xm:sqref>
            </x14:sparkline>
            <x14:sparkline>
              <xm:f>Data!O66:R66</xm:f>
              <xm:sqref>BE66</xm:sqref>
            </x14:sparkline>
            <x14:sparkline>
              <xm:f>Data!O67:R67</xm:f>
              <xm:sqref>BE67</xm:sqref>
            </x14:sparkline>
            <x14:sparkline>
              <xm:f>Data!O68:R68</xm:f>
              <xm:sqref>BE68</xm:sqref>
            </x14:sparkline>
            <x14:sparkline>
              <xm:f>Data!O69:R69</xm:f>
              <xm:sqref>BE69</xm:sqref>
            </x14:sparkline>
            <x14:sparkline>
              <xm:f>Data!O70:R70</xm:f>
              <xm:sqref>BE70</xm:sqref>
            </x14:sparkline>
            <x14:sparkline>
              <xm:f>Data!O71:R71</xm:f>
              <xm:sqref>BE71</xm:sqref>
            </x14:sparkline>
            <x14:sparkline>
              <xm:f>Data!O72:R72</xm:f>
              <xm:sqref>BE72</xm:sqref>
            </x14:sparkline>
            <x14:sparkline>
              <xm:f>Data!O73:R73</xm:f>
              <xm:sqref>BE73</xm:sqref>
            </x14:sparkline>
            <x14:sparkline>
              <xm:f>Data!O74:R74</xm:f>
              <xm:sqref>BE74</xm:sqref>
            </x14:sparkline>
            <x14:sparkline>
              <xm:f>Data!O75:R75</xm:f>
              <xm:sqref>BE75</xm:sqref>
            </x14:sparkline>
            <x14:sparkline>
              <xm:f>Data!O76:R76</xm:f>
              <xm:sqref>BE76</xm:sqref>
            </x14:sparkline>
          </x14:sparklines>
        </x14:sparklineGroup>
        <x14:sparklineGroup xr2:uid="{B9F46B80-4C41-49D6-9FFB-210FA6503389}" displayEmptyCellsAs="gap" markers="1" minAxisType="custom" maxAxisType="custom" manualMax="28" manualMin="0">
          <x14:colorSeries rgb="FFC00000"/>
          <x14:colorNegative rgb="FFD00000"/>
          <x14:colorAxis rgb="FF000000"/>
          <x14:colorMarkers rgb="FF002060"/>
          <x14:colorFirst rgb="FFD00000"/>
          <x14:colorLast rgb="FFD00000"/>
          <x14:colorHigh rgb="FFD00000"/>
          <x14:colorLow rgb="FFD00000"/>
          <x14:sparklines>
            <x14:sparkline>
              <xm:f>Data!S2:V2</xm:f>
              <xm:sqref>BF2</xm:sqref>
            </x14:sparkline>
            <x14:sparkline>
              <xm:f>Data!S3:V3</xm:f>
              <xm:sqref>BF3</xm:sqref>
            </x14:sparkline>
            <x14:sparkline>
              <xm:f>Data!S4:V4</xm:f>
              <xm:sqref>BF4</xm:sqref>
            </x14:sparkline>
            <x14:sparkline>
              <xm:f>Data!S5:V5</xm:f>
              <xm:sqref>BF5</xm:sqref>
            </x14:sparkline>
            <x14:sparkline>
              <xm:f>Data!S6:V6</xm:f>
              <xm:sqref>BF6</xm:sqref>
            </x14:sparkline>
            <x14:sparkline>
              <xm:f>Data!S7:V7</xm:f>
              <xm:sqref>BF7</xm:sqref>
            </x14:sparkline>
            <x14:sparkline>
              <xm:f>Data!S8:V8</xm:f>
              <xm:sqref>BF8</xm:sqref>
            </x14:sparkline>
            <x14:sparkline>
              <xm:f>Data!S9:V9</xm:f>
              <xm:sqref>BF9</xm:sqref>
            </x14:sparkline>
            <x14:sparkline>
              <xm:f>Data!S10:V10</xm:f>
              <xm:sqref>BF10</xm:sqref>
            </x14:sparkline>
            <x14:sparkline>
              <xm:f>Data!S11:V11</xm:f>
              <xm:sqref>BF11</xm:sqref>
            </x14:sparkline>
            <x14:sparkline>
              <xm:f>Data!S12:V12</xm:f>
              <xm:sqref>BF12</xm:sqref>
            </x14:sparkline>
            <x14:sparkline>
              <xm:f>Data!S13:V13</xm:f>
              <xm:sqref>BF13</xm:sqref>
            </x14:sparkline>
            <x14:sparkline>
              <xm:f>Data!S14:V14</xm:f>
              <xm:sqref>BF14</xm:sqref>
            </x14:sparkline>
            <x14:sparkline>
              <xm:f>Data!S15:V15</xm:f>
              <xm:sqref>BF15</xm:sqref>
            </x14:sparkline>
            <x14:sparkline>
              <xm:f>Data!S16:V16</xm:f>
              <xm:sqref>BF16</xm:sqref>
            </x14:sparkline>
            <x14:sparkline>
              <xm:f>Data!S17:V17</xm:f>
              <xm:sqref>BF17</xm:sqref>
            </x14:sparkline>
            <x14:sparkline>
              <xm:f>Data!S18:V18</xm:f>
              <xm:sqref>BF18</xm:sqref>
            </x14:sparkline>
            <x14:sparkline>
              <xm:f>Data!S19:V19</xm:f>
              <xm:sqref>BF19</xm:sqref>
            </x14:sparkline>
            <x14:sparkline>
              <xm:f>Data!S20:V20</xm:f>
              <xm:sqref>BF20</xm:sqref>
            </x14:sparkline>
            <x14:sparkline>
              <xm:f>Data!S21:V21</xm:f>
              <xm:sqref>BF21</xm:sqref>
            </x14:sparkline>
            <x14:sparkline>
              <xm:f>Data!S22:V22</xm:f>
              <xm:sqref>BF22</xm:sqref>
            </x14:sparkline>
            <x14:sparkline>
              <xm:f>Data!S23:V23</xm:f>
              <xm:sqref>BF23</xm:sqref>
            </x14:sparkline>
            <x14:sparkline>
              <xm:f>Data!S24:V24</xm:f>
              <xm:sqref>BF24</xm:sqref>
            </x14:sparkline>
            <x14:sparkline>
              <xm:f>Data!S25:V25</xm:f>
              <xm:sqref>BF25</xm:sqref>
            </x14:sparkline>
            <x14:sparkline>
              <xm:f>Data!S26:V26</xm:f>
              <xm:sqref>BF26</xm:sqref>
            </x14:sparkline>
            <x14:sparkline>
              <xm:f>Data!S27:V27</xm:f>
              <xm:sqref>BF27</xm:sqref>
            </x14:sparkline>
            <x14:sparkline>
              <xm:f>Data!S28:V28</xm:f>
              <xm:sqref>BF28</xm:sqref>
            </x14:sparkline>
            <x14:sparkline>
              <xm:f>Data!S29:V29</xm:f>
              <xm:sqref>BF29</xm:sqref>
            </x14:sparkline>
            <x14:sparkline>
              <xm:f>Data!S30:V30</xm:f>
              <xm:sqref>BF30</xm:sqref>
            </x14:sparkline>
            <x14:sparkline>
              <xm:f>Data!S31:V31</xm:f>
              <xm:sqref>BF31</xm:sqref>
            </x14:sparkline>
            <x14:sparkline>
              <xm:f>Data!S32:V32</xm:f>
              <xm:sqref>BF32</xm:sqref>
            </x14:sparkline>
            <x14:sparkline>
              <xm:f>Data!S33:V33</xm:f>
              <xm:sqref>BF33</xm:sqref>
            </x14:sparkline>
            <x14:sparkline>
              <xm:f>Data!S34:V34</xm:f>
              <xm:sqref>BF34</xm:sqref>
            </x14:sparkline>
            <x14:sparkline>
              <xm:f>Data!S35:V35</xm:f>
              <xm:sqref>BF35</xm:sqref>
            </x14:sparkline>
            <x14:sparkline>
              <xm:f>Data!S36:V36</xm:f>
              <xm:sqref>BF36</xm:sqref>
            </x14:sparkline>
            <x14:sparkline>
              <xm:f>Data!S37:V37</xm:f>
              <xm:sqref>BF37</xm:sqref>
            </x14:sparkline>
            <x14:sparkline>
              <xm:f>Data!S38:V38</xm:f>
              <xm:sqref>BF38</xm:sqref>
            </x14:sparkline>
            <x14:sparkline>
              <xm:f>Data!S39:V39</xm:f>
              <xm:sqref>BF39</xm:sqref>
            </x14:sparkline>
            <x14:sparkline>
              <xm:f>Data!S40:V40</xm:f>
              <xm:sqref>BF40</xm:sqref>
            </x14:sparkline>
            <x14:sparkline>
              <xm:f>Data!S41:V41</xm:f>
              <xm:sqref>BF41</xm:sqref>
            </x14:sparkline>
            <x14:sparkline>
              <xm:f>Data!S42:V42</xm:f>
              <xm:sqref>BF42</xm:sqref>
            </x14:sparkline>
            <x14:sparkline>
              <xm:f>Data!S43:V43</xm:f>
              <xm:sqref>BF43</xm:sqref>
            </x14:sparkline>
            <x14:sparkline>
              <xm:f>Data!S44:V44</xm:f>
              <xm:sqref>BF44</xm:sqref>
            </x14:sparkline>
            <x14:sparkline>
              <xm:f>Data!S45:V45</xm:f>
              <xm:sqref>BF45</xm:sqref>
            </x14:sparkline>
            <x14:sparkline>
              <xm:f>Data!S46:V46</xm:f>
              <xm:sqref>BF46</xm:sqref>
            </x14:sparkline>
            <x14:sparkline>
              <xm:f>Data!S47:V47</xm:f>
              <xm:sqref>BF47</xm:sqref>
            </x14:sparkline>
            <x14:sparkline>
              <xm:f>Data!S48:V48</xm:f>
              <xm:sqref>BF48</xm:sqref>
            </x14:sparkline>
            <x14:sparkline>
              <xm:f>Data!S49:V49</xm:f>
              <xm:sqref>BF49</xm:sqref>
            </x14:sparkline>
            <x14:sparkline>
              <xm:f>Data!S50:V50</xm:f>
              <xm:sqref>BF50</xm:sqref>
            </x14:sparkline>
            <x14:sparkline>
              <xm:f>Data!S51:V51</xm:f>
              <xm:sqref>BF51</xm:sqref>
            </x14:sparkline>
            <x14:sparkline>
              <xm:f>Data!S52:V52</xm:f>
              <xm:sqref>BF52</xm:sqref>
            </x14:sparkline>
            <x14:sparkline>
              <xm:f>Data!S53:V53</xm:f>
              <xm:sqref>BF53</xm:sqref>
            </x14:sparkline>
            <x14:sparkline>
              <xm:f>Data!S54:V54</xm:f>
              <xm:sqref>BF54</xm:sqref>
            </x14:sparkline>
            <x14:sparkline>
              <xm:f>Data!S55:V55</xm:f>
              <xm:sqref>BF55</xm:sqref>
            </x14:sparkline>
            <x14:sparkline>
              <xm:f>Data!S56:V56</xm:f>
              <xm:sqref>BF56</xm:sqref>
            </x14:sparkline>
            <x14:sparkline>
              <xm:f>Data!S57:V57</xm:f>
              <xm:sqref>BF57</xm:sqref>
            </x14:sparkline>
            <x14:sparkline>
              <xm:f>Data!S58:V58</xm:f>
              <xm:sqref>BF58</xm:sqref>
            </x14:sparkline>
            <x14:sparkline>
              <xm:f>Data!S59:V59</xm:f>
              <xm:sqref>BF59</xm:sqref>
            </x14:sparkline>
            <x14:sparkline>
              <xm:f>Data!S60:V60</xm:f>
              <xm:sqref>BF60</xm:sqref>
            </x14:sparkline>
            <x14:sparkline>
              <xm:f>Data!S61:V61</xm:f>
              <xm:sqref>BF61</xm:sqref>
            </x14:sparkline>
            <x14:sparkline>
              <xm:f>Data!S62:V62</xm:f>
              <xm:sqref>BF62</xm:sqref>
            </x14:sparkline>
            <x14:sparkline>
              <xm:f>Data!S63:V63</xm:f>
              <xm:sqref>BF63</xm:sqref>
            </x14:sparkline>
            <x14:sparkline>
              <xm:f>Data!S64:V64</xm:f>
              <xm:sqref>BF64</xm:sqref>
            </x14:sparkline>
            <x14:sparkline>
              <xm:f>Data!S65:V65</xm:f>
              <xm:sqref>BF65</xm:sqref>
            </x14:sparkline>
            <x14:sparkline>
              <xm:f>Data!S66:V66</xm:f>
              <xm:sqref>BF66</xm:sqref>
            </x14:sparkline>
            <x14:sparkline>
              <xm:f>Data!S67:V67</xm:f>
              <xm:sqref>BF67</xm:sqref>
            </x14:sparkline>
            <x14:sparkline>
              <xm:f>Data!S68:V68</xm:f>
              <xm:sqref>BF68</xm:sqref>
            </x14:sparkline>
            <x14:sparkline>
              <xm:f>Data!S69:V69</xm:f>
              <xm:sqref>BF69</xm:sqref>
            </x14:sparkline>
            <x14:sparkline>
              <xm:f>Data!S70:V70</xm:f>
              <xm:sqref>BF70</xm:sqref>
            </x14:sparkline>
            <x14:sparkline>
              <xm:f>Data!S71:V71</xm:f>
              <xm:sqref>BF71</xm:sqref>
            </x14:sparkline>
            <x14:sparkline>
              <xm:f>Data!S72:V72</xm:f>
              <xm:sqref>BF72</xm:sqref>
            </x14:sparkline>
            <x14:sparkline>
              <xm:f>Data!S73:V73</xm:f>
              <xm:sqref>BF73</xm:sqref>
            </x14:sparkline>
            <x14:sparkline>
              <xm:f>Data!S74:V74</xm:f>
              <xm:sqref>BF74</xm:sqref>
            </x14:sparkline>
            <x14:sparkline>
              <xm:f>Data!S75:V75</xm:f>
              <xm:sqref>BF75</xm:sqref>
            </x14:sparkline>
            <x14:sparkline>
              <xm:f>Data!S76:V76</xm:f>
              <xm:sqref>BF76</xm:sqref>
            </x14:sparkline>
          </x14:sparklines>
        </x14:sparklineGroup>
        <x14:sparklineGroup xr2:uid="{54B8EFD7-350E-4285-BFE4-0AA1E877E215}" displayEmptyCellsAs="gap" markers="1" minAxisType="custom" maxAxisType="custom" manualMax="28" manualMin="0">
          <x14:colorSeries rgb="FFC00000"/>
          <x14:colorNegative rgb="FFD00000"/>
          <x14:colorAxis rgb="FF000000"/>
          <x14:colorMarkers rgb="FF002060"/>
          <x14:colorFirst rgb="FFD00000"/>
          <x14:colorLast rgb="FFD00000"/>
          <x14:colorHigh rgb="FFD00000"/>
          <x14:colorLow rgb="FFD00000"/>
          <x14:sparklines>
            <x14:sparkline>
              <xm:f>Data!W2:Z2</xm:f>
              <xm:sqref>BG2</xm:sqref>
            </x14:sparkline>
            <x14:sparkline>
              <xm:f>Data!W3:Z3</xm:f>
              <xm:sqref>BG3</xm:sqref>
            </x14:sparkline>
            <x14:sparkline>
              <xm:f>Data!W4:Z4</xm:f>
              <xm:sqref>BG4</xm:sqref>
            </x14:sparkline>
            <x14:sparkline>
              <xm:f>Data!W5:Z5</xm:f>
              <xm:sqref>BG5</xm:sqref>
            </x14:sparkline>
            <x14:sparkline>
              <xm:f>Data!W6:Z6</xm:f>
              <xm:sqref>BG6</xm:sqref>
            </x14:sparkline>
            <x14:sparkline>
              <xm:f>Data!W7:Z7</xm:f>
              <xm:sqref>BG7</xm:sqref>
            </x14:sparkline>
            <x14:sparkline>
              <xm:f>Data!W8:Z8</xm:f>
              <xm:sqref>BG8</xm:sqref>
            </x14:sparkline>
            <x14:sparkline>
              <xm:f>Data!W9:Z9</xm:f>
              <xm:sqref>BG9</xm:sqref>
            </x14:sparkline>
            <x14:sparkline>
              <xm:f>Data!W10:Z10</xm:f>
              <xm:sqref>BG10</xm:sqref>
            </x14:sparkline>
            <x14:sparkline>
              <xm:f>Data!W11:Z11</xm:f>
              <xm:sqref>BG11</xm:sqref>
            </x14:sparkline>
            <x14:sparkline>
              <xm:f>Data!W12:Z12</xm:f>
              <xm:sqref>BG12</xm:sqref>
            </x14:sparkline>
            <x14:sparkline>
              <xm:f>Data!W13:Z13</xm:f>
              <xm:sqref>BG13</xm:sqref>
            </x14:sparkline>
            <x14:sparkline>
              <xm:f>Data!W14:Z14</xm:f>
              <xm:sqref>BG14</xm:sqref>
            </x14:sparkline>
            <x14:sparkline>
              <xm:f>Data!W15:Z15</xm:f>
              <xm:sqref>BG15</xm:sqref>
            </x14:sparkline>
            <x14:sparkline>
              <xm:f>Data!W16:Z16</xm:f>
              <xm:sqref>BG16</xm:sqref>
            </x14:sparkline>
            <x14:sparkline>
              <xm:f>Data!W17:Z17</xm:f>
              <xm:sqref>BG17</xm:sqref>
            </x14:sparkline>
            <x14:sparkline>
              <xm:f>Data!W18:Z18</xm:f>
              <xm:sqref>BG18</xm:sqref>
            </x14:sparkline>
            <x14:sparkline>
              <xm:f>Data!W19:Z19</xm:f>
              <xm:sqref>BG19</xm:sqref>
            </x14:sparkline>
            <x14:sparkline>
              <xm:f>Data!W20:Z20</xm:f>
              <xm:sqref>BG20</xm:sqref>
            </x14:sparkline>
            <x14:sparkline>
              <xm:f>Data!W21:Z21</xm:f>
              <xm:sqref>BG21</xm:sqref>
            </x14:sparkline>
            <x14:sparkline>
              <xm:f>Data!W22:Z22</xm:f>
              <xm:sqref>BG22</xm:sqref>
            </x14:sparkline>
            <x14:sparkline>
              <xm:f>Data!W23:Z23</xm:f>
              <xm:sqref>BG23</xm:sqref>
            </x14:sparkline>
            <x14:sparkline>
              <xm:f>Data!W24:Z24</xm:f>
              <xm:sqref>BG24</xm:sqref>
            </x14:sparkline>
            <x14:sparkline>
              <xm:f>Data!W25:Z25</xm:f>
              <xm:sqref>BG25</xm:sqref>
            </x14:sparkline>
            <x14:sparkline>
              <xm:f>Data!W26:Z26</xm:f>
              <xm:sqref>BG26</xm:sqref>
            </x14:sparkline>
            <x14:sparkline>
              <xm:f>Data!W27:Z27</xm:f>
              <xm:sqref>BG27</xm:sqref>
            </x14:sparkline>
            <x14:sparkline>
              <xm:f>Data!W28:Z28</xm:f>
              <xm:sqref>BG28</xm:sqref>
            </x14:sparkline>
            <x14:sparkline>
              <xm:f>Data!W29:Z29</xm:f>
              <xm:sqref>BG29</xm:sqref>
            </x14:sparkline>
            <x14:sparkline>
              <xm:f>Data!W30:Z30</xm:f>
              <xm:sqref>BG30</xm:sqref>
            </x14:sparkline>
            <x14:sparkline>
              <xm:f>Data!W31:Z31</xm:f>
              <xm:sqref>BG31</xm:sqref>
            </x14:sparkline>
            <x14:sparkline>
              <xm:f>Data!W32:Z32</xm:f>
              <xm:sqref>BG32</xm:sqref>
            </x14:sparkline>
            <x14:sparkline>
              <xm:f>Data!W33:Z33</xm:f>
              <xm:sqref>BG33</xm:sqref>
            </x14:sparkline>
            <x14:sparkline>
              <xm:f>Data!W34:Z34</xm:f>
              <xm:sqref>BG34</xm:sqref>
            </x14:sparkline>
            <x14:sparkline>
              <xm:f>Data!W35:Z35</xm:f>
              <xm:sqref>BG35</xm:sqref>
            </x14:sparkline>
            <x14:sparkline>
              <xm:f>Data!W36:Z36</xm:f>
              <xm:sqref>BG36</xm:sqref>
            </x14:sparkline>
            <x14:sparkline>
              <xm:f>Data!W37:Z37</xm:f>
              <xm:sqref>BG37</xm:sqref>
            </x14:sparkline>
            <x14:sparkline>
              <xm:f>Data!W38:Z38</xm:f>
              <xm:sqref>BG38</xm:sqref>
            </x14:sparkline>
            <x14:sparkline>
              <xm:f>Data!W39:Z39</xm:f>
              <xm:sqref>BG39</xm:sqref>
            </x14:sparkline>
            <x14:sparkline>
              <xm:f>Data!W40:Z40</xm:f>
              <xm:sqref>BG40</xm:sqref>
            </x14:sparkline>
            <x14:sparkline>
              <xm:f>Data!W41:Z41</xm:f>
              <xm:sqref>BG41</xm:sqref>
            </x14:sparkline>
            <x14:sparkline>
              <xm:f>Data!W42:Z42</xm:f>
              <xm:sqref>BG42</xm:sqref>
            </x14:sparkline>
            <x14:sparkline>
              <xm:f>Data!W43:Z43</xm:f>
              <xm:sqref>BG43</xm:sqref>
            </x14:sparkline>
            <x14:sparkline>
              <xm:f>Data!W44:Z44</xm:f>
              <xm:sqref>BG44</xm:sqref>
            </x14:sparkline>
            <x14:sparkline>
              <xm:f>Data!W45:Z45</xm:f>
              <xm:sqref>BG45</xm:sqref>
            </x14:sparkline>
            <x14:sparkline>
              <xm:f>Data!W46:Z46</xm:f>
              <xm:sqref>BG46</xm:sqref>
            </x14:sparkline>
            <x14:sparkline>
              <xm:f>Data!W47:Z47</xm:f>
              <xm:sqref>BG47</xm:sqref>
            </x14:sparkline>
            <x14:sparkline>
              <xm:f>Data!W48:Z48</xm:f>
              <xm:sqref>BG48</xm:sqref>
            </x14:sparkline>
            <x14:sparkline>
              <xm:f>Data!W49:Z49</xm:f>
              <xm:sqref>BG49</xm:sqref>
            </x14:sparkline>
            <x14:sparkline>
              <xm:f>Data!W50:Z50</xm:f>
              <xm:sqref>BG50</xm:sqref>
            </x14:sparkline>
            <x14:sparkline>
              <xm:f>Data!W51:Z51</xm:f>
              <xm:sqref>BG51</xm:sqref>
            </x14:sparkline>
            <x14:sparkline>
              <xm:f>Data!W52:Z52</xm:f>
              <xm:sqref>BG52</xm:sqref>
            </x14:sparkline>
            <x14:sparkline>
              <xm:f>Data!W53:Z53</xm:f>
              <xm:sqref>BG53</xm:sqref>
            </x14:sparkline>
            <x14:sparkline>
              <xm:f>Data!W54:Z54</xm:f>
              <xm:sqref>BG54</xm:sqref>
            </x14:sparkline>
            <x14:sparkline>
              <xm:f>Data!W55:Z55</xm:f>
              <xm:sqref>BG55</xm:sqref>
            </x14:sparkline>
            <x14:sparkline>
              <xm:f>Data!W56:Z56</xm:f>
              <xm:sqref>BG56</xm:sqref>
            </x14:sparkline>
            <x14:sparkline>
              <xm:f>Data!W57:Z57</xm:f>
              <xm:sqref>BG57</xm:sqref>
            </x14:sparkline>
            <x14:sparkline>
              <xm:f>Data!W58:Z58</xm:f>
              <xm:sqref>BG58</xm:sqref>
            </x14:sparkline>
            <x14:sparkline>
              <xm:f>Data!W59:Z59</xm:f>
              <xm:sqref>BG59</xm:sqref>
            </x14:sparkline>
            <x14:sparkline>
              <xm:f>Data!W60:Z60</xm:f>
              <xm:sqref>BG60</xm:sqref>
            </x14:sparkline>
            <x14:sparkline>
              <xm:f>Data!W61:Z61</xm:f>
              <xm:sqref>BG61</xm:sqref>
            </x14:sparkline>
            <x14:sparkline>
              <xm:f>Data!W62:Z62</xm:f>
              <xm:sqref>BG62</xm:sqref>
            </x14:sparkline>
            <x14:sparkline>
              <xm:f>Data!W63:Z63</xm:f>
              <xm:sqref>BG63</xm:sqref>
            </x14:sparkline>
            <x14:sparkline>
              <xm:f>Data!W64:Z64</xm:f>
              <xm:sqref>BG64</xm:sqref>
            </x14:sparkline>
            <x14:sparkline>
              <xm:f>Data!W65:Z65</xm:f>
              <xm:sqref>BG65</xm:sqref>
            </x14:sparkline>
            <x14:sparkline>
              <xm:f>Data!W66:Z66</xm:f>
              <xm:sqref>BG66</xm:sqref>
            </x14:sparkline>
            <x14:sparkline>
              <xm:f>Data!W67:Z67</xm:f>
              <xm:sqref>BG67</xm:sqref>
            </x14:sparkline>
            <x14:sparkline>
              <xm:f>Data!W68:Z68</xm:f>
              <xm:sqref>BG68</xm:sqref>
            </x14:sparkline>
            <x14:sparkline>
              <xm:f>Data!W69:Z69</xm:f>
              <xm:sqref>BG69</xm:sqref>
            </x14:sparkline>
            <x14:sparkline>
              <xm:f>Data!W70:Z70</xm:f>
              <xm:sqref>BG70</xm:sqref>
            </x14:sparkline>
            <x14:sparkline>
              <xm:f>Data!W71:Z71</xm:f>
              <xm:sqref>BG71</xm:sqref>
            </x14:sparkline>
            <x14:sparkline>
              <xm:f>Data!W72:Z72</xm:f>
              <xm:sqref>BG72</xm:sqref>
            </x14:sparkline>
            <x14:sparkline>
              <xm:f>Data!W73:Z73</xm:f>
              <xm:sqref>BG73</xm:sqref>
            </x14:sparkline>
            <x14:sparkline>
              <xm:f>Data!W74:Z74</xm:f>
              <xm:sqref>BG74</xm:sqref>
            </x14:sparkline>
            <x14:sparkline>
              <xm:f>Data!W75:Z75</xm:f>
              <xm:sqref>BG75</xm:sqref>
            </x14:sparkline>
            <x14:sparkline>
              <xm:f>Data!W76:Z76</xm:f>
              <xm:sqref>BG76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73046875" defaultRowHeight="14.25" zeroHeight="false" outlineLevelRow="0" outlineLevelCol="0"/>
  <cols>
    <col collapsed="false" customWidth="false" hidden="false" outlineLevel="0" max="16384" min="1" style="58" width="8.73"/>
  </cols>
  <sheetData>
    <row r="1" customFormat="false" ht="14.25" hidden="false" customHeight="false" outlineLevel="0" collapsed="false">
      <c r="A1" s="58" t="s">
        <v>77</v>
      </c>
      <c r="B1" s="58" t="n">
        <v>0</v>
      </c>
      <c r="C1" s="58" t="s">
        <v>77</v>
      </c>
      <c r="D1" s="58" t="n">
        <v>0</v>
      </c>
    </row>
    <row r="2" customFormat="false" ht="14.25" hidden="false" customHeight="false" outlineLevel="0" collapsed="false">
      <c r="A2" s="58" t="s">
        <v>78</v>
      </c>
      <c r="B2" s="58" t="n">
        <v>1</v>
      </c>
      <c r="C2" s="58" t="s">
        <v>78</v>
      </c>
      <c r="D2" s="58" t="n">
        <v>1</v>
      </c>
    </row>
    <row r="3" customFormat="false" ht="14.25" hidden="false" customHeight="false" outlineLevel="0" collapsed="false">
      <c r="A3" s="58" t="s">
        <v>79</v>
      </c>
      <c r="B3" s="58" t="n">
        <v>2</v>
      </c>
      <c r="C3" s="58" t="s">
        <v>79</v>
      </c>
      <c r="D3" s="58" t="n">
        <v>1</v>
      </c>
    </row>
    <row r="4" customFormat="false" ht="14.25" hidden="false" customHeight="false" outlineLevel="0" collapsed="false">
      <c r="A4" s="58" t="s">
        <v>80</v>
      </c>
      <c r="B4" s="58" t="n">
        <v>3</v>
      </c>
      <c r="C4" s="58" t="s">
        <v>80</v>
      </c>
      <c r="D4" s="58" t="n">
        <v>1</v>
      </c>
    </row>
    <row r="5" customFormat="false" ht="14.25" hidden="false" customHeight="false" outlineLevel="0" collapsed="false">
      <c r="A5" s="58" t="s">
        <v>81</v>
      </c>
      <c r="B5" s="58" t="n">
        <v>4</v>
      </c>
      <c r="C5" s="58" t="s">
        <v>81</v>
      </c>
      <c r="D5" s="58" t="n">
        <v>1</v>
      </c>
    </row>
    <row r="6" customFormat="false" ht="14.25" hidden="false" customHeight="false" outlineLevel="0" collapsed="false">
      <c r="A6" s="58" t="s">
        <v>82</v>
      </c>
      <c r="B6" s="58" t="n">
        <v>5</v>
      </c>
      <c r="C6" s="58" t="s">
        <v>82</v>
      </c>
      <c r="D6" s="58" t="n">
        <v>2</v>
      </c>
    </row>
    <row r="7" customFormat="false" ht="14.25" hidden="false" customHeight="false" outlineLevel="0" collapsed="false">
      <c r="A7" s="58" t="s">
        <v>83</v>
      </c>
      <c r="B7" s="58" t="n">
        <v>6</v>
      </c>
      <c r="C7" s="58" t="s">
        <v>83</v>
      </c>
      <c r="D7" s="58" t="n">
        <v>2</v>
      </c>
    </row>
    <row r="8" customFormat="false" ht="14.25" hidden="false" customHeight="false" outlineLevel="0" collapsed="false">
      <c r="A8" s="58" t="s">
        <v>84</v>
      </c>
      <c r="B8" s="58" t="n">
        <v>7</v>
      </c>
      <c r="C8" s="58" t="s">
        <v>84</v>
      </c>
      <c r="D8" s="58" t="n">
        <v>2</v>
      </c>
    </row>
    <row r="9" customFormat="false" ht="14.25" hidden="false" customHeight="false" outlineLevel="0" collapsed="false">
      <c r="A9" s="58" t="s">
        <v>85</v>
      </c>
      <c r="B9" s="58" t="n">
        <v>8</v>
      </c>
      <c r="C9" s="58" t="s">
        <v>85</v>
      </c>
      <c r="D9" s="58" t="n">
        <v>2</v>
      </c>
    </row>
    <row r="10" customFormat="false" ht="14.25" hidden="false" customHeight="false" outlineLevel="0" collapsed="false">
      <c r="A10" s="58" t="s">
        <v>86</v>
      </c>
      <c r="B10" s="58" t="n">
        <v>9</v>
      </c>
      <c r="C10" s="58" t="s">
        <v>86</v>
      </c>
      <c r="D10" s="58" t="n">
        <v>2</v>
      </c>
    </row>
    <row r="11" customFormat="false" ht="14.25" hidden="false" customHeight="false" outlineLevel="0" collapsed="false">
      <c r="A11" s="58" t="s">
        <v>87</v>
      </c>
      <c r="B11" s="58" t="n">
        <v>10</v>
      </c>
      <c r="C11" s="58" t="s">
        <v>87</v>
      </c>
      <c r="D11" s="58" t="n">
        <v>2</v>
      </c>
    </row>
    <row r="12" customFormat="false" ht="14.25" hidden="false" customHeight="false" outlineLevel="0" collapsed="false">
      <c r="A12" s="58" t="s">
        <v>88</v>
      </c>
      <c r="B12" s="58" t="n">
        <v>11</v>
      </c>
      <c r="C12" s="58" t="s">
        <v>88</v>
      </c>
      <c r="D12" s="58" t="n">
        <v>3</v>
      </c>
    </row>
    <row r="13" customFormat="false" ht="14.25" hidden="false" customHeight="false" outlineLevel="0" collapsed="false">
      <c r="A13" s="58" t="s">
        <v>89</v>
      </c>
      <c r="B13" s="58" t="n">
        <v>12</v>
      </c>
      <c r="C13" s="58" t="s">
        <v>89</v>
      </c>
      <c r="D13" s="58" t="n">
        <v>3</v>
      </c>
    </row>
    <row r="14" customFormat="false" ht="14.25" hidden="false" customHeight="false" outlineLevel="0" collapsed="false">
      <c r="A14" s="58" t="s">
        <v>90</v>
      </c>
      <c r="B14" s="58" t="n">
        <v>13</v>
      </c>
      <c r="C14" s="58" t="s">
        <v>90</v>
      </c>
      <c r="D14" s="58" t="n">
        <v>3</v>
      </c>
    </row>
    <row r="15" customFormat="false" ht="14.25" hidden="false" customHeight="false" outlineLevel="0" collapsed="false">
      <c r="A15" s="58" t="s">
        <v>91</v>
      </c>
      <c r="B15" s="58" t="n">
        <v>14</v>
      </c>
      <c r="C15" s="58" t="s">
        <v>91</v>
      </c>
      <c r="D15" s="58" t="n">
        <v>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C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9765625" defaultRowHeight="14.25" zeroHeight="false" outlineLevelRow="0" outlineLevelCol="0"/>
  <cols>
    <col collapsed="false" customWidth="true" hidden="false" outlineLevel="0" max="1" min="1" style="0" width="12.18"/>
    <col collapsed="false" customWidth="true" hidden="false" outlineLevel="0" max="3" min="3" style="0" width="10.54"/>
  </cols>
  <sheetData>
    <row r="2" customFormat="false" ht="14.25" hidden="false" customHeight="false" outlineLevel="0" collapsed="false">
      <c r="A2" s="59" t="s">
        <v>92</v>
      </c>
      <c r="B2" s="59" t="n">
        <f aca="false">COUNTIFS(Table1[[#All],[Summary]],A2)</f>
        <v>0</v>
      </c>
      <c r="C2" s="60" t="e">
        <f aca="false">B2/SUM($B$2:$B$6)</f>
        <v>#DIV/0!</v>
      </c>
    </row>
    <row r="3" customFormat="false" ht="14.25" hidden="false" customHeight="false" outlineLevel="0" collapsed="false">
      <c r="A3" s="59" t="s">
        <v>93</v>
      </c>
      <c r="B3" s="59" t="n">
        <f aca="false">COUNTIFS(Table1[[#All],[Summary]],A3)</f>
        <v>0</v>
      </c>
      <c r="C3" s="60" t="e">
        <f aca="false">B3/SUM($B$2:$B$6)</f>
        <v>#DIV/0!</v>
      </c>
    </row>
    <row r="4" customFormat="false" ht="14.25" hidden="false" customHeight="false" outlineLevel="0" collapsed="false">
      <c r="A4" s="59" t="s">
        <v>94</v>
      </c>
      <c r="B4" s="59" t="n">
        <f aca="false">COUNTIFS(Table1[[#All],[Summary]],A4)</f>
        <v>0</v>
      </c>
      <c r="C4" s="60" t="e">
        <f aca="false">B4/SUM($B$2:$B$6)</f>
        <v>#DIV/0!</v>
      </c>
    </row>
    <row r="5" customFormat="false" ht="14.25" hidden="false" customHeight="false" outlineLevel="0" collapsed="false">
      <c r="A5" s="59" t="s">
        <v>95</v>
      </c>
      <c r="B5" s="59" t="n">
        <f aca="false">COUNTIFS(Table1[[#All],[Summary]],A5)</f>
        <v>0</v>
      </c>
      <c r="C5" s="60" t="e">
        <f aca="false">B5/SUM($B$2:$B$6)</f>
        <v>#DIV/0!</v>
      </c>
    </row>
    <row r="6" customFormat="false" ht="14.25" hidden="false" customHeight="false" outlineLevel="0" collapsed="false">
      <c r="A6" s="59" t="s">
        <v>96</v>
      </c>
      <c r="B6" s="59" t="n">
        <f aca="false">COUNTIFS(Table1[[#All],[Summary]],A6)</f>
        <v>0</v>
      </c>
      <c r="C6" s="60" t="e">
        <f aca="false">B6/SUM($B$2:$B$6)</f>
        <v>#DIV/0!</v>
      </c>
    </row>
    <row r="8" customFormat="false" ht="14.25" hidden="false" customHeight="false" outlineLevel="0" collapsed="false">
      <c r="A8" s="59" t="s">
        <v>97</v>
      </c>
      <c r="B8" s="59" t="n">
        <f aca="false">SUM(B2:B6)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Z8" activeCellId="0" sqref="Z8"/>
    </sheetView>
  </sheetViews>
  <sheetFormatPr defaultColWidth="8.73046875" defaultRowHeight="14.25" zeroHeight="false" outlineLevelRow="0" outlineLevelCol="0"/>
  <cols>
    <col collapsed="false" customWidth="true" hidden="false" outlineLevel="0" max="1" min="1" style="58" width="9.27"/>
    <col collapsed="false" customWidth="false" hidden="false" outlineLevel="0" max="2" min="2" style="58" width="8.73"/>
    <col collapsed="false" customWidth="true" hidden="false" outlineLevel="0" max="9" min="3" style="58" width="4.63"/>
    <col collapsed="false" customWidth="false" hidden="false" outlineLevel="0" max="16384" min="10" style="58" width="8.73"/>
  </cols>
  <sheetData>
    <row r="1" customFormat="false" ht="14.25" hidden="false" customHeight="false" outlineLevel="0" collapsed="false">
      <c r="A1" s="58" t="s">
        <v>98</v>
      </c>
      <c r="B1" s="58" t="s">
        <v>99</v>
      </c>
      <c r="C1" s="58" t="s">
        <v>100</v>
      </c>
      <c r="D1" s="58" t="s">
        <v>101</v>
      </c>
      <c r="E1" s="58" t="s">
        <v>102</v>
      </c>
      <c r="F1" s="58" t="s">
        <v>103</v>
      </c>
      <c r="G1" s="58" t="s">
        <v>104</v>
      </c>
      <c r="H1" s="58" t="s">
        <v>105</v>
      </c>
      <c r="I1" s="58" t="s">
        <v>106</v>
      </c>
      <c r="J1" s="58" t="s">
        <v>99</v>
      </c>
    </row>
    <row r="2" s="62" customFormat="true" ht="99" hidden="false" customHeight="true" outlineLevel="0" collapsed="false">
      <c r="A2" s="61" t="s">
        <v>107</v>
      </c>
      <c r="B2" s="62" t="s">
        <v>103</v>
      </c>
      <c r="C2" s="62" t="n">
        <v>4</v>
      </c>
      <c r="D2" s="62" t="n">
        <v>3</v>
      </c>
      <c r="E2" s="62" t="n">
        <v>6</v>
      </c>
      <c r="F2" s="62" t="n">
        <v>22</v>
      </c>
      <c r="G2" s="62" t="n">
        <f aca="false">F2-C2</f>
        <v>18</v>
      </c>
      <c r="H2" s="62" t="n">
        <f aca="false">G2-D2</f>
        <v>15</v>
      </c>
      <c r="I2" s="62" t="n">
        <f aca="false">H2-E2</f>
        <v>9</v>
      </c>
    </row>
    <row r="3" s="62" customFormat="true" ht="99" hidden="false" customHeight="true" outlineLevel="0" collapsed="false">
      <c r="A3" s="61" t="s">
        <v>107</v>
      </c>
      <c r="B3" s="62" t="s">
        <v>103</v>
      </c>
      <c r="C3" s="62" t="n">
        <v>4</v>
      </c>
      <c r="D3" s="62" t="n">
        <v>3</v>
      </c>
      <c r="E3" s="62" t="n">
        <v>6</v>
      </c>
      <c r="F3" s="62" t="n">
        <v>21</v>
      </c>
      <c r="G3" s="62" t="n">
        <f aca="false">F3-C3</f>
        <v>17</v>
      </c>
      <c r="H3" s="62" t="n">
        <f aca="false">G3-D3</f>
        <v>14</v>
      </c>
      <c r="I3" s="62" t="n">
        <f aca="false">H3-E3</f>
        <v>8</v>
      </c>
    </row>
    <row r="4" s="62" customFormat="true" ht="99" hidden="false" customHeight="true" outlineLevel="0" collapsed="false">
      <c r="A4" s="61" t="s">
        <v>107</v>
      </c>
      <c r="B4" s="62" t="s">
        <v>103</v>
      </c>
      <c r="C4" s="62" t="n">
        <v>4</v>
      </c>
      <c r="D4" s="62" t="n">
        <v>3</v>
      </c>
      <c r="E4" s="62" t="n">
        <v>6</v>
      </c>
      <c r="F4" s="62" t="n">
        <v>20</v>
      </c>
      <c r="G4" s="62" t="n">
        <f aca="false">F4-C4</f>
        <v>16</v>
      </c>
      <c r="H4" s="62" t="n">
        <f aca="false">G4-D4</f>
        <v>13</v>
      </c>
      <c r="I4" s="62" t="n">
        <f aca="false">H4-E4</f>
        <v>7</v>
      </c>
    </row>
    <row r="5" s="62" customFormat="true" ht="99" hidden="false" customHeight="true" outlineLevel="0" collapsed="false">
      <c r="A5" s="61" t="s">
        <v>107</v>
      </c>
      <c r="B5" s="62" t="s">
        <v>108</v>
      </c>
      <c r="C5" s="62" t="n">
        <v>2</v>
      </c>
      <c r="D5" s="62" t="n">
        <v>8</v>
      </c>
      <c r="E5" s="62" t="n">
        <v>6</v>
      </c>
      <c r="F5" s="62" t="n">
        <v>19</v>
      </c>
      <c r="G5" s="62" t="n">
        <f aca="false">F5-C5</f>
        <v>17</v>
      </c>
      <c r="H5" s="62" t="n">
        <f aca="false">G5-D5</f>
        <v>9</v>
      </c>
      <c r="I5" s="62" t="n">
        <f aca="false">H5-E5</f>
        <v>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05C60535-1F16-4fd2-B633-F4F36F0B64E0}">
      <x14:sparklineGroups xmlns:xm="http://schemas.microsoft.com/office/excel/2006/main">
        <x14:sparklineGroup xr2:uid="{13DD358C-0E76-42D9-B23D-429A453E453E}" displayEmptyCellsAs="gap" markers="1" minAxisType="custom" maxAxisType="custom" manualMax="28" manualMin="0">
          <x14:colorSeries rgb="FF376092"/>
          <x14:colorNegative rgb="FFD00000"/>
          <x14:colorAxis rgb="FF000000"/>
          <x14:colorMarkers rgb="FFFF0000"/>
          <x14:colorFirst rgb="FFD00000"/>
          <x14:colorLast rgb="FFD00000"/>
          <x14:colorHigh rgb="FFD00000"/>
          <x14:colorLow rgb="FFD00000"/>
          <x14:sparklines>
            <x14:sparkline>
              <xm:f>Graphs!F2:I2</xm:f>
              <xm:sqref>J2</xm:sqref>
            </x14:sparkline>
          </x14:sparklines>
        </x14:sparklineGroup>
        <x14:sparklineGroup xr2:uid="{53D78D44-E7D0-4531-95E7-FE48391BC004}" displayEmptyCellsAs="gap" markers="1" minAxisType="custom" maxAxisType="custom" manualMax="28" manualMin="0">
          <x14:colorSeries rgb="FF376092"/>
          <x14:colorNegative rgb="FFD00000"/>
          <x14:colorAxis rgb="FF000000"/>
          <x14:colorMarkers rgb="FFFF0000"/>
          <x14:colorFirst rgb="FFD00000"/>
          <x14:colorLast rgb="FFD00000"/>
          <x14:colorHigh rgb="FFD00000"/>
          <x14:colorLow rgb="FFD00000"/>
          <x14:sparklines>
            <x14:sparkline>
              <xm:f>Graphs!F3:I3</xm:f>
              <xm:sqref>J3</xm:sqref>
            </x14:sparkline>
          </x14:sparklines>
        </x14:sparklineGroup>
        <x14:sparklineGroup xr2:uid="{9FB49440-E79F-44BF-AE29-2CBEF3026150}" displayEmptyCellsAs="gap" markers="1" minAxisType="custom" maxAxisType="custom" manualMax="28" manualMin="0">
          <x14:colorSeries rgb="FF376092"/>
          <x14:colorNegative rgb="FFD00000"/>
          <x14:colorAxis rgb="FF000000"/>
          <x14:colorMarkers rgb="FFFF0000"/>
          <x14:colorFirst rgb="FFD00000"/>
          <x14:colorLast rgb="FFD00000"/>
          <x14:colorHigh rgb="FFD00000"/>
          <x14:colorLow rgb="FFD00000"/>
          <x14:sparklines>
            <x14:sparkline>
              <xm:f>Graphs!F4:I4</xm:f>
              <xm:sqref>J4</xm:sqref>
            </x14:sparkline>
          </x14:sparklines>
        </x14:sparklineGroup>
        <x14:sparklineGroup xr2:uid="{AE5A1544-66C1-4E56-9801-DAB0798532D5}" displayEmptyCellsAs="gap" markers="1" minAxisType="custom" maxAxisType="custom" manualMax="28" manualMin="0">
          <x14:colorSeries rgb="FF376092"/>
          <x14:colorNegative rgb="FFD00000"/>
          <x14:colorAxis rgb="FF000000"/>
          <x14:colorMarkers rgb="FFFF0000"/>
          <x14:colorFirst rgb="FFD00000"/>
          <x14:colorLast rgb="FFD00000"/>
          <x14:colorHigh rgb="FFD00000"/>
          <x14:colorLow rgb="FFD00000"/>
          <x14:sparklines>
            <x14:sparkline>
              <xm:f>Graphs!F5:I5</xm:f>
              <xm:sqref>J5</xm:sqref>
            </x14:sparkline>
          </x14:sparklines>
        </x14:sparklineGroup>
      </x14:sparklineGroups>
    </ext>
  </extLst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0971b-1d22-4872-ae54-029b268562b4">
      <Terms xmlns="http://schemas.microsoft.com/office/infopath/2007/PartnerControls"/>
    </lcf76f155ced4ddcb4097134ff3c332f>
    <TaxCatchAll xmlns="24b58730-4a02-44ff-9796-7ce2d93b9b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A075FB145E4479E41C94B594B494F" ma:contentTypeVersion="13" ma:contentTypeDescription="Create a new document." ma:contentTypeScope="" ma:versionID="05aac6ca8f3619b6078e963ed13ad3b1">
  <xsd:schema xmlns:xsd="http://www.w3.org/2001/XMLSchema" xmlns:xs="http://www.w3.org/2001/XMLSchema" xmlns:p="http://schemas.microsoft.com/office/2006/metadata/properties" xmlns:ns2="5d90971b-1d22-4872-ae54-029b268562b4" xmlns:ns3="24b58730-4a02-44ff-9796-7ce2d93b9bb5" targetNamespace="http://schemas.microsoft.com/office/2006/metadata/properties" ma:root="true" ma:fieldsID="6229538c22daf8baba9dc568f4684594" ns2:_="" ns3:_="">
    <xsd:import namespace="5d90971b-1d22-4872-ae54-029b268562b4"/>
    <xsd:import namespace="24b58730-4a02-44ff-9796-7ce2d93b9b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0971b-1d22-4872-ae54-029b268562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7833166-c6c0-492e-a96e-aa3dfa08d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58730-4a02-44ff-9796-7ce2d93b9bb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6898d66-0899-4583-b67c-79e8c7c3f2a0}" ma:internalName="TaxCatchAll" ma:showField="CatchAllData" ma:web="24b58730-4a02-44ff-9796-7ce2d93b9b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1A6246-968B-4CC4-A351-B563E3E73DB8}">
  <ds:schemaRefs>
    <ds:schemaRef ds:uri="http://schemas.microsoft.com/office/2006/metadata/properties"/>
    <ds:schemaRef ds:uri="http://schemas.microsoft.com/office/infopath/2007/PartnerControls"/>
    <ds:schemaRef ds:uri="5d90971b-1d22-4872-ae54-029b268562b4"/>
    <ds:schemaRef ds:uri="24b58730-4a02-44ff-9796-7ce2d93b9bb5"/>
  </ds:schemaRefs>
</ds:datastoreItem>
</file>

<file path=customXml/itemProps2.xml><?xml version="1.0" encoding="utf-8"?>
<ds:datastoreItem xmlns:ds="http://schemas.openxmlformats.org/officeDocument/2006/customXml" ds:itemID="{101DB5D3-3679-40FB-85DB-DB1B571397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0971b-1d22-4872-ae54-029b268562b4"/>
    <ds:schemaRef ds:uri="24b58730-4a02-44ff-9796-7ce2d93b9b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ACD036-B1EA-4A1B-B043-0F0D1B39E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LibreOffice/7.5.3.2$MacOSX_AARCH64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2023-05-17T15:24:53Z</dcterms:created>
  <dc:creator>Sandeep Kattamuri</dc:creator>
  <dc:description/>
  <dc:language>en-IN</dc:language>
  <cp:lastModifiedBy/>
  <dcterms:modified xsi:type="dcterms:W3CDTF">2023-06-16T17:05:11Z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0x0101007A3A075FB145E4479E41C94B594B494F</vt:lpwstr>
  </property>
  <property fmtid="{D5CDD505-2E9C-101B-9397-08002B2CF9AE}" pid="3" name="MediaServiceImageTags">
    <vt:lpwstr/>
  </property>
</Properties>
</file>